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4336.2024 - PJ MÉDICO HEER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revisado'!$A$1:$J$81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30" l="1"/>
  <c r="E24" i="30" l="1"/>
  <c r="C58" i="30" l="1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3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37" i="30"/>
  <c r="C31" i="30"/>
  <c r="G5" i="30"/>
  <c r="I58" i="30" s="1"/>
  <c r="G6" i="30"/>
  <c r="I59" i="30" s="1"/>
  <c r="G7" i="30"/>
  <c r="I7" i="30" s="1"/>
  <c r="J60" i="30" s="1"/>
  <c r="G8" i="30"/>
  <c r="I8" i="30" s="1"/>
  <c r="J61" i="30" s="1"/>
  <c r="G9" i="30"/>
  <c r="I62" i="30" s="1"/>
  <c r="G10" i="30"/>
  <c r="I10" i="30" s="1"/>
  <c r="J63" i="30" s="1"/>
  <c r="G11" i="30"/>
  <c r="I11" i="30" s="1"/>
  <c r="J64" i="30" s="1"/>
  <c r="G12" i="30"/>
  <c r="I12" i="30" s="1"/>
  <c r="J65" i="30" s="1"/>
  <c r="G13" i="30"/>
  <c r="I66" i="30" s="1"/>
  <c r="G14" i="30"/>
  <c r="I14" i="30" s="1"/>
  <c r="J67" i="30" s="1"/>
  <c r="G15" i="30"/>
  <c r="I15" i="30" s="1"/>
  <c r="J68" i="30" s="1"/>
  <c r="G16" i="30"/>
  <c r="I16" i="30" s="1"/>
  <c r="J69" i="30" s="1"/>
  <c r="G17" i="30"/>
  <c r="I70" i="30" s="1"/>
  <c r="G18" i="30"/>
  <c r="I18" i="30" s="1"/>
  <c r="J71" i="30" s="1"/>
  <c r="G19" i="30"/>
  <c r="I19" i="30" s="1"/>
  <c r="J72" i="30" s="1"/>
  <c r="G20" i="30"/>
  <c r="I20" i="30" s="1"/>
  <c r="J73" i="30" s="1"/>
  <c r="G21" i="30"/>
  <c r="I74" i="30" s="1"/>
  <c r="G22" i="30"/>
  <c r="I75" i="30" s="1"/>
  <c r="G23" i="30"/>
  <c r="I23" i="30" s="1"/>
  <c r="J76" i="30" s="1"/>
  <c r="G4" i="30"/>
  <c r="I4" i="30" s="1"/>
  <c r="J37" i="30" s="1"/>
  <c r="I9" i="30" l="1"/>
  <c r="J62" i="30" s="1"/>
  <c r="I13" i="30"/>
  <c r="J66" i="30" s="1"/>
  <c r="I73" i="30"/>
  <c r="I17" i="30"/>
  <c r="J70" i="30" s="1"/>
  <c r="I68" i="30"/>
  <c r="I37" i="30"/>
  <c r="I76" i="30"/>
  <c r="I72" i="30"/>
  <c r="I71" i="30"/>
  <c r="I69" i="30"/>
  <c r="I67" i="30"/>
  <c r="I65" i="30"/>
  <c r="I64" i="30"/>
  <c r="I63" i="30"/>
  <c r="I61" i="30"/>
  <c r="I60" i="30"/>
  <c r="C30" i="30"/>
  <c r="C29" i="30"/>
  <c r="C32" i="30" s="1"/>
  <c r="I22" i="30" l="1"/>
  <c r="J75" i="30" s="1"/>
  <c r="I5" i="30" l="1"/>
  <c r="J58" i="30" s="1"/>
  <c r="I6" i="30"/>
  <c r="J59" i="30" s="1"/>
  <c r="I21" i="30"/>
  <c r="J74" i="30" s="1"/>
  <c r="J77" i="30" l="1"/>
  <c r="F77" i="30" s="1"/>
  <c r="I24" i="30"/>
  <c r="H30" i="30" s="1"/>
  <c r="C77" i="30"/>
  <c r="H29" i="30" l="1"/>
  <c r="H31" i="30"/>
  <c r="I25" i="30"/>
  <c r="H32" i="30" l="1"/>
  <c r="F60" i="30"/>
  <c r="G60" i="30" s="1"/>
  <c r="F64" i="30"/>
  <c r="G64" i="30" s="1"/>
  <c r="F68" i="30"/>
  <c r="G68" i="30" s="1"/>
  <c r="F72" i="30"/>
  <c r="G72" i="30" s="1"/>
  <c r="F76" i="30"/>
  <c r="G76" i="30" s="1"/>
  <c r="F61" i="30"/>
  <c r="F65" i="30"/>
  <c r="F69" i="30"/>
  <c r="F73" i="30"/>
  <c r="F58" i="30"/>
  <c r="G58" i="30" s="1"/>
  <c r="F62" i="30"/>
  <c r="G62" i="30" s="1"/>
  <c r="F66" i="30"/>
  <c r="G66" i="30" s="1"/>
  <c r="F70" i="30"/>
  <c r="G70" i="30" s="1"/>
  <c r="F74" i="30"/>
  <c r="G74" i="30" s="1"/>
  <c r="F37" i="30"/>
  <c r="G37" i="30" s="1"/>
  <c r="F59" i="30"/>
  <c r="G59" i="30" s="1"/>
  <c r="F63" i="30"/>
  <c r="G63" i="30" s="1"/>
  <c r="F67" i="30"/>
  <c r="G67" i="30" s="1"/>
  <c r="F71" i="30"/>
  <c r="G71" i="30" s="1"/>
  <c r="F75" i="30"/>
  <c r="G75" i="30" s="1"/>
  <c r="C20" i="27"/>
  <c r="H70" i="30" l="1"/>
  <c r="H63" i="30"/>
  <c r="H60" i="30"/>
  <c r="H75" i="30"/>
  <c r="H66" i="30"/>
  <c r="H69" i="30"/>
  <c r="G69" i="30"/>
  <c r="H71" i="30"/>
  <c r="H65" i="30"/>
  <c r="G65" i="30"/>
  <c r="H37" i="30"/>
  <c r="H61" i="30"/>
  <c r="G61" i="30"/>
  <c r="H58" i="30"/>
  <c r="H72" i="30"/>
  <c r="H76" i="30"/>
  <c r="H67" i="30"/>
  <c r="H62" i="30"/>
  <c r="H73" i="30"/>
  <c r="G73" i="30"/>
  <c r="H74" i="30"/>
  <c r="H64" i="30"/>
  <c r="H68" i="30"/>
  <c r="H5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66" i="30"/>
  <c r="E66" i="30" s="1"/>
  <c r="D65" i="30"/>
  <c r="E65" i="30" s="1"/>
  <c r="D70" i="30"/>
  <c r="E70" i="30" s="1"/>
  <c r="D69" i="30"/>
  <c r="E69" i="30" s="1"/>
  <c r="D76" i="30"/>
  <c r="E76" i="30" s="1"/>
  <c r="D73" i="30"/>
  <c r="E73" i="30" s="1"/>
  <c r="D64" i="30"/>
  <c r="E64" i="30" s="1"/>
  <c r="D61" i="30"/>
  <c r="E61" i="30" s="1"/>
  <c r="D62" i="30"/>
  <c r="E62" i="30" s="1"/>
  <c r="D59" i="30"/>
  <c r="E59" i="30" s="1"/>
  <c r="D74" i="30"/>
  <c r="E74" i="30" s="1"/>
  <c r="D72" i="30"/>
  <c r="E72" i="30" s="1"/>
  <c r="D75" i="30"/>
  <c r="E75" i="30" s="1"/>
  <c r="D63" i="30"/>
  <c r="E63" i="30" s="1"/>
  <c r="D71" i="30"/>
  <c r="E71" i="30" s="1"/>
  <c r="D68" i="30"/>
  <c r="E68" i="30" s="1"/>
  <c r="D67" i="30"/>
  <c r="E67" i="30" s="1"/>
  <c r="D60" i="30"/>
  <c r="E60" i="30" s="1"/>
  <c r="D58" i="30"/>
  <c r="E58" i="30" s="1"/>
  <c r="E77" i="30" l="1"/>
  <c r="B30" i="30" s="1"/>
  <c r="F79" i="30" l="1"/>
  <c r="F80" i="30"/>
  <c r="F81" i="30" s="1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<sst xmlns="http://schemas.openxmlformats.org/spreadsheetml/2006/main" count="1531" uniqueCount="289">
  <si>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</si>
  <si>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</si>
  <si>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</si>
  <si>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</si>
  <si>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</si>
  <si>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</si>
  <si>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</si>
  <si>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</si>
  <si>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</si>
  <si>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</si>
  <si>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</si>
  <si>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</si>
  <si>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</si>
  <si>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</si>
  <si>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</si>
  <si>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</si>
  <si>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</si>
  <si>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</si>
  <si>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</si>
  <si>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</si>
  <si>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</si>
  <si>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</si>
  <si>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</si>
  <si>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</si>
  <si>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</si>
  <si>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</si>
  <si>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</si>
  <si>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</si>
  <si>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</si>
  <si>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</si>
  <si>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</si>
  <si>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</si>
  <si>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</si>
  <si>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</si>
  <si>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</si>
  <si>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</si>
  <si>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</si>
  <si>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</si>
  <si>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</si>
  <si>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</si>
  <si>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</si>
  <si>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</si>
  <si>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</si>
  <si>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</si>
  <si>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</si>
  <si>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</si>
  <si>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</si>
  <si>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</si>
  <si>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</si>
  <si>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</si>
  <si>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</si>
  <si>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</si>
  <si>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</si>
  <si>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</si>
  <si>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</si>
  <si>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</si>
  <si>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</si>
  <si>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</si>
  <si>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</si>
  <si>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</si>
  <si>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</si>
  <si>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</si>
  <si>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</si>
  <si>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</si>
  <si>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</si>
  <si>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</si>
  <si>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</si>
  <si>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</si>
  <si>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</si>
  <si>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</si>
  <si>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</si>
  <si>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</si>
  <si>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</si>
  <si>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</si>
  <si>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</si>
  <si>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</si>
  <si>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</si>
  <si>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</si>
  <si>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</si>
  <si>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</si>
  <si>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</si>
  <si>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</si>
  <si>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</si>
  <si>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</si>
  <si>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</si>
  <si>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</si>
  <si>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</si>
  <si>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</si>
  <si>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</si>
  <si>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</si>
  <si>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</si>
  <si>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</si>
  <si>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</si>
  <si>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</si>
  <si>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</si>
  <si>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</si>
  <si>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</si>
  <si>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</si>
  <si>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</si>
  <si>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</si>
  <si>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</si>
  <si>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</si>
  <si>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</si>
  <si>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</si>
  <si>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</si>
  <si>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</si>
  <si>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</si>
  <si>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</si>
  <si>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</si>
  <si>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</si>
  <si>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</si>
  <si>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</si>
  <si>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</si>
  <si>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</si>
  <si>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</si>
  <si>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</si>
  <si>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</si>
  <si>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</si>
  <si>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</si>
  <si>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</si>
  <si>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</si>
  <si>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</si>
  <si>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</si>
  <si>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</si>
  <si>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</si>
  <si>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</si>
  <si>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</si>
  <si>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</si>
  <si>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</si>
  <si>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</si>
  <si>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</si>
  <si>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</si>
  <si>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</si>
  <si>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</si>
  <si>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</si>
  <si>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</si>
  <si>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</si>
  <si>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</si>
  <si>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</si>
  <si>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</si>
  <si>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</si>
  <si>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</si>
  <si>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</si>
  <si>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</si>
  <si>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</si>
  <si>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</si>
  <si>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</si>
  <si>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</si>
  <si>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</si>
  <si>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</si>
  <si>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</si>
  <si>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</si>
  <si>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</si>
  <si>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</si>
  <si>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</si>
  <si>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</si>
  <si>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</si>
  <si>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</si>
  <si>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</si>
  <si>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</si>
  <si>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</si>
  <si>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</si>
  <si>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</si>
  <si>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</si>
  <si>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</si>
  <si>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</si>
  <si>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</si>
  <si>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</si>
  <si>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</si>
  <si>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</si>
  <si>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</si>
  <si>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</si>
  <si>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</si>
  <si>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</si>
  <si>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</si>
  <si>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</si>
  <si>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</si>
  <si>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</si>
  <si>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</si>
  <si>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</si>
  <si>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</si>
  <si>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</si>
  <si>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</si>
  <si>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</si>
  <si>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</si>
  <si>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</si>
  <si>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</si>
  <si>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</si>
  <si>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</si>
  <si>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</si>
  <si>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</si>
  <si>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</si>
  <si>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</si>
  <si>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</si>
  <si>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</si>
  <si>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</si>
  <si>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</si>
  <si>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</si>
  <si>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</si>
  <si>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</si>
  <si>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</si>
  <si>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</si>
  <si>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</si>
  <si>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</si>
  <si>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</si>
  <si>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</si>
  <si>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</si>
  <si>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</si>
  <si>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</si>
  <si>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</si>
  <si>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</si>
  <si>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</si>
  <si>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</si>
  <si>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</si>
  <si>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</si>
  <si>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</si>
  <si>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</si>
  <si>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</si>
  <si>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</si>
  <si>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</si>
  <si>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</si>
  <si>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</si>
  <si>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</si>
  <si>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</si>
  <si>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</si>
  <si>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</si>
  <si>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</si>
  <si>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</si>
  <si>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</si>
  <si>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</si>
  <si>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</si>
  <si>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</si>
  <si>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</si>
  <si>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</si>
  <si>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</si>
  <si>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</si>
  <si>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</si>
  <si>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</si>
  <si>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</si>
  <si>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</si>
  <si>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</si>
  <si>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</si>
  <si>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</si>
  <si>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</si>
  <si>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</si>
  <si>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</si>
  <si>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</si>
  <si>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</si>
  <si>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</si>
  <si>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</si>
  <si>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</si>
  <si>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</si>
  <si>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</si>
  <si>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</si>
  <si>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</si>
  <si>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</si>
  <si>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</si>
  <si>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VALOR SEMESTRAL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</si>
  <si>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</si>
  <si>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</si>
  <si>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</si>
  <si>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</si>
  <si>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</si>
  <si>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</si>
  <si>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</si>
  <si>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</si>
  <si>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</si>
  <si>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</si>
  <si>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</si>
  <si>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</si>
  <si>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</si>
  <si>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</si>
  <si>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</si>
  <si>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</si>
  <si>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</si>
  <si>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</si>
  <si>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</si>
  <si>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MÉDICO CLÍNICA MÉDICA ROTINA</t>
  </si>
  <si>
    <t>MÉDICO NEUROLOGIA - ELETROENCEFALOGRAMA</t>
  </si>
  <si>
    <t>MÉDICO INFECTOLOGIA</t>
  </si>
  <si>
    <t>MÉDICO EPIDEMIOLOGISTA</t>
  </si>
  <si>
    <t>MÉDICO COORDENADOR DO AMBULATÓRIO</t>
  </si>
  <si>
    <t>MÉDICO COORDENADOR DO NEP</t>
  </si>
  <si>
    <t>MÉDICO COORDENADOR DA EMERGÊNCIA</t>
  </si>
  <si>
    <t>PROVA REAL (A+B+ C- D) MENSAL (= 0)</t>
  </si>
  <si>
    <t>ANUAL</t>
  </si>
  <si>
    <t>LOTE 2 - ENFERMARIA</t>
  </si>
  <si>
    <t>MÉDICO CLÍNICA MÉDICA PLANTÃO</t>
  </si>
  <si>
    <t>MÉDICO CLÍNICA MÉDICA COORDENAÇÃO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</si>
</sst>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8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90" t="s">
        <v>0</v>
      </c>
      <c r="B1" s="690"/>
      <c r="C1" s="690"/>
      <c r="D1" s="690"/>
      <c r="E1" s="690"/>
      <c r="F1" s="690"/>
      <c r="G1" s="690"/>
    </row>
    <row r="2" spans="1:12" s="4" customFormat="1" ht="21.75" customHeight="1" x14ac:dyDescent="0.25">
      <c r="A2" s="691" t="s">
        <v>1</v>
      </c>
      <c r="B2" s="691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2" t="s">
        <v>7</v>
      </c>
      <c r="B3" s="692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2"/>
      <c r="B4" s="692"/>
      <c r="C4" s="6"/>
      <c r="D4" s="6"/>
      <c r="E4" s="6"/>
      <c r="F4" s="6"/>
      <c r="G4" s="6"/>
    </row>
    <row r="5" spans="1:12" ht="12" customHeight="1" x14ac:dyDescent="0.25">
      <c r="A5" s="692" t="s">
        <v>8</v>
      </c>
      <c r="B5" s="692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8" t="s">
        <v>22</v>
      </c>
      <c r="B20" s="688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8" t="s">
        <v>23</v>
      </c>
      <c r="B21" s="688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9" t="s">
        <v>24</v>
      </c>
      <c r="B22" s="689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9" t="s">
        <v>26</v>
      </c>
      <c r="B23" s="689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6" t="s">
        <v>78</v>
      </c>
      <c r="B1" s="706"/>
      <c r="C1" s="706"/>
      <c r="D1" s="706"/>
      <c r="E1" s="706"/>
      <c r="F1" s="706"/>
      <c r="G1" s="706"/>
    </row>
    <row r="2" spans="1:11" s="33" customFormat="1" ht="32.25" customHeight="1" x14ac:dyDescent="0.25">
      <c r="A2" s="693" t="s">
        <v>28</v>
      </c>
      <c r="B2" s="693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4" t="s">
        <v>34</v>
      </c>
      <c r="B4" s="694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4" t="s">
        <v>35</v>
      </c>
      <c r="B5" s="694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4" t="s">
        <v>36</v>
      </c>
      <c r="B6" s="694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5" t="s">
        <v>37</v>
      </c>
      <c r="B7" s="695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4" t="s">
        <v>79</v>
      </c>
      <c r="B9" s="694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4" t="s">
        <v>80</v>
      </c>
      <c r="B10" s="694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4" t="s">
        <v>81</v>
      </c>
      <c r="B11" s="694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4" t="s">
        <v>82</v>
      </c>
      <c r="B12" s="694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4" t="s">
        <v>82</v>
      </c>
      <c r="B13" s="694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4" t="s">
        <v>83</v>
      </c>
      <c r="B14" s="694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4" t="s">
        <v>84</v>
      </c>
      <c r="B15" s="694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4" t="s">
        <v>85</v>
      </c>
      <c r="B16" s="694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5" t="s">
        <v>72</v>
      </c>
      <c r="B17" s="695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4" t="s">
        <v>39</v>
      </c>
      <c r="B19" s="694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4" t="s">
        <v>40</v>
      </c>
      <c r="B20" s="694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4" t="s">
        <v>41</v>
      </c>
      <c r="B21" s="694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4" t="s">
        <v>45</v>
      </c>
      <c r="B22" s="694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4" t="s">
        <v>46</v>
      </c>
      <c r="B23" s="694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4" t="s">
        <v>47</v>
      </c>
      <c r="B24" s="694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5" t="s">
        <v>74</v>
      </c>
      <c r="B25" s="695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5" t="s">
        <v>52</v>
      </c>
      <c r="B31" s="695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6" t="s">
        <v>7</v>
      </c>
      <c r="B33" s="696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8"/>
      <c r="B34" s="698"/>
      <c r="C34" s="49"/>
      <c r="D34" s="50"/>
      <c r="E34" s="51"/>
      <c r="F34" s="51"/>
      <c r="G34" s="36"/>
    </row>
    <row r="35" spans="1:11" ht="14.1" customHeight="1" x14ac:dyDescent="0.25">
      <c r="A35" s="696" t="s">
        <v>8</v>
      </c>
      <c r="B35" s="696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9" t="s">
        <v>58</v>
      </c>
      <c r="B51" s="699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700" t="s">
        <v>59</v>
      </c>
      <c r="B52" s="700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700" t="s">
        <v>60</v>
      </c>
      <c r="B53" s="700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7" t="s">
        <v>24</v>
      </c>
      <c r="B54" s="697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7" t="s">
        <v>26</v>
      </c>
      <c r="B55" s="697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7" t="s">
        <v>27</v>
      </c>
      <c r="B56" s="697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55:B55"/>
    <mergeCell ref="A56:B56"/>
    <mergeCell ref="A35:B35"/>
    <mergeCell ref="A51:B51"/>
    <mergeCell ref="A52:B52"/>
    <mergeCell ref="A53:B53"/>
    <mergeCell ref="A54:B54"/>
    <mergeCell ref="A24:B24"/>
    <mergeCell ref="A25:B25"/>
    <mergeCell ref="A31:B31"/>
    <mergeCell ref="A33:B33"/>
    <mergeCell ref="A34:B34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90" t="s">
        <v>62</v>
      </c>
      <c r="B1" s="690"/>
      <c r="C1" s="690"/>
      <c r="D1" s="690"/>
      <c r="E1" s="690"/>
    </row>
    <row r="2" spans="1:10" s="33" customFormat="1" ht="32.25" customHeight="1" x14ac:dyDescent="0.25">
      <c r="A2" s="693" t="s">
        <v>28</v>
      </c>
      <c r="B2" s="693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4" t="s">
        <v>34</v>
      </c>
      <c r="B4" s="694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4" t="s">
        <v>35</v>
      </c>
      <c r="B5" s="694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4" t="s">
        <v>36</v>
      </c>
      <c r="B6" s="694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5" t="s">
        <v>37</v>
      </c>
      <c r="B7" s="695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4" t="s">
        <v>88</v>
      </c>
      <c r="B9" s="694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4" t="s">
        <v>89</v>
      </c>
      <c r="B10" s="694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4" t="s">
        <v>90</v>
      </c>
      <c r="B11" s="694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4" t="s">
        <v>91</v>
      </c>
      <c r="B12" s="694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5" t="s">
        <v>72</v>
      </c>
      <c r="B13" s="695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4" t="s">
        <v>92</v>
      </c>
      <c r="B15" s="694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4" t="s">
        <v>93</v>
      </c>
      <c r="B16" s="694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4" t="s">
        <v>94</v>
      </c>
      <c r="B17" s="694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4" t="s">
        <v>45</v>
      </c>
      <c r="B18" s="694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4" t="s">
        <v>46</v>
      </c>
      <c r="B19" s="694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4" t="s">
        <v>47</v>
      </c>
      <c r="B20" s="694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5" t="s">
        <v>74</v>
      </c>
      <c r="B21" s="695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5" t="s">
        <v>52</v>
      </c>
      <c r="B27" s="695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6" t="s">
        <v>7</v>
      </c>
      <c r="B29" s="696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8"/>
      <c r="B30" s="698"/>
      <c r="C30" s="50"/>
      <c r="D30" s="51"/>
      <c r="E30" s="51"/>
    </row>
    <row r="31" spans="1:10" ht="14.1" customHeight="1" x14ac:dyDescent="0.25">
      <c r="A31" s="696" t="s">
        <v>8</v>
      </c>
      <c r="B31" s="696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9" t="s">
        <v>58</v>
      </c>
      <c r="B47" s="699"/>
      <c r="C47" s="67">
        <f>E31+C38</f>
        <v>0</v>
      </c>
      <c r="D47" s="56"/>
      <c r="E47" s="56"/>
    </row>
    <row r="48" spans="1:6" ht="14.1" customHeight="1" x14ac:dyDescent="0.25">
      <c r="A48" s="700" t="s">
        <v>22</v>
      </c>
      <c r="B48" s="700"/>
      <c r="C48" s="51">
        <f>E31+D38</f>
        <v>0</v>
      </c>
      <c r="D48" s="56"/>
      <c r="E48" s="56"/>
    </row>
    <row r="49" spans="1:10" ht="14.1" customHeight="1" x14ac:dyDescent="0.25">
      <c r="A49" s="700" t="s">
        <v>60</v>
      </c>
      <c r="B49" s="700"/>
      <c r="C49" s="51">
        <f>C48/(1-B44)</f>
        <v>0</v>
      </c>
      <c r="D49" s="56"/>
      <c r="E49" s="56"/>
    </row>
    <row r="50" spans="1:10" s="72" customFormat="1" ht="14.1" customHeight="1" x14ac:dyDescent="0.25">
      <c r="A50" s="697" t="s">
        <v>24</v>
      </c>
      <c r="B50" s="697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7" t="s">
        <v>26</v>
      </c>
      <c r="B51" s="697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7" t="s">
        <v>27</v>
      </c>
      <c r="B52" s="697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50:B50"/>
    <mergeCell ref="A51:B51"/>
    <mergeCell ref="A52:B52"/>
    <mergeCell ref="A30:B30"/>
    <mergeCell ref="A31:B31"/>
    <mergeCell ref="A47:B47"/>
    <mergeCell ref="A48:B48"/>
    <mergeCell ref="A49:B49"/>
    <mergeCell ref="A19:B19"/>
    <mergeCell ref="A20:B20"/>
    <mergeCell ref="A21:B21"/>
    <mergeCell ref="A27:B27"/>
    <mergeCell ref="A29:B29"/>
    <mergeCell ref="A13:B13"/>
    <mergeCell ref="A15:B15"/>
    <mergeCell ref="A16:B16"/>
    <mergeCell ref="A17:B17"/>
    <mergeCell ref="A18:B18"/>
    <mergeCell ref="A7:B7"/>
    <mergeCell ref="A9:B9"/>
    <mergeCell ref="A10:B10"/>
    <mergeCell ref="A11:B11"/>
    <mergeCell ref="A12:B12"/>
    <mergeCell ref="A1:E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90" t="s">
        <v>62</v>
      </c>
      <c r="B1" s="690"/>
      <c r="C1" s="690"/>
      <c r="D1" s="690"/>
      <c r="E1" s="690"/>
      <c r="F1" s="690"/>
    </row>
    <row r="2" spans="1:11" s="33" customFormat="1" ht="20.25" customHeight="1" x14ac:dyDescent="0.25">
      <c r="A2" s="693" t="s">
        <v>1</v>
      </c>
      <c r="B2" s="693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6" t="s">
        <v>7</v>
      </c>
      <c r="B3" s="696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8"/>
      <c r="B4" s="698"/>
      <c r="C4" s="51"/>
      <c r="D4" s="51"/>
      <c r="E4" s="51"/>
      <c r="F4" s="51"/>
    </row>
    <row r="5" spans="1:11" ht="9" customHeight="1" x14ac:dyDescent="0.25">
      <c r="A5" s="696" t="s">
        <v>8</v>
      </c>
      <c r="B5" s="696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700" t="s">
        <v>22</v>
      </c>
      <c r="B22" s="700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700" t="s">
        <v>60</v>
      </c>
      <c r="B23" s="700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7" t="s">
        <v>24</v>
      </c>
      <c r="B24" s="697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7" t="s">
        <v>26</v>
      </c>
      <c r="B25" s="697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7" t="s">
        <v>27</v>
      </c>
      <c r="B26" s="697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22:B22"/>
    <mergeCell ref="A23:B23"/>
    <mergeCell ref="A24:B24"/>
    <mergeCell ref="A25:B25"/>
    <mergeCell ref="A26:B26"/>
    <mergeCell ref="A1:F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90" t="s">
        <v>97</v>
      </c>
      <c r="B1" s="690"/>
      <c r="C1" s="690"/>
      <c r="D1" s="690"/>
      <c r="E1" s="690"/>
      <c r="F1" s="690"/>
      <c r="G1" s="690"/>
    </row>
    <row r="2" spans="1:12" s="94" customFormat="1" ht="18.75" customHeight="1" x14ac:dyDescent="0.25">
      <c r="A2" s="691" t="s">
        <v>1</v>
      </c>
      <c r="B2" s="691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8" t="s">
        <v>100</v>
      </c>
      <c r="B3" s="708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8" t="s">
        <v>8</v>
      </c>
      <c r="B8" s="708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9" t="s">
        <v>22</v>
      </c>
      <c r="B25" s="709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7" t="s">
        <v>60</v>
      </c>
      <c r="B26" s="707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9" t="s">
        <v>24</v>
      </c>
      <c r="B27" s="689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9" t="s">
        <v>26</v>
      </c>
      <c r="B28" s="689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9" t="s">
        <v>27</v>
      </c>
      <c r="B29" s="689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10" t="s">
        <v>134</v>
      </c>
      <c r="B37" s="710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6" t="s">
        <v>62</v>
      </c>
      <c r="B1" s="706"/>
      <c r="C1" s="706"/>
      <c r="D1" s="706"/>
      <c r="E1" s="706"/>
      <c r="F1" s="706"/>
      <c r="G1" s="706"/>
    </row>
    <row r="2" spans="1:11" s="33" customFormat="1" ht="32.25" customHeight="1" x14ac:dyDescent="0.25">
      <c r="A2" s="693" t="s">
        <v>28</v>
      </c>
      <c r="B2" s="693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4" t="s">
        <v>34</v>
      </c>
      <c r="B4" s="694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4" t="s">
        <v>35</v>
      </c>
      <c r="B5" s="694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4" t="s">
        <v>36</v>
      </c>
      <c r="B6" s="694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5" t="s">
        <v>37</v>
      </c>
      <c r="B7" s="695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4" t="s">
        <v>135</v>
      </c>
      <c r="B9" s="694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4" t="s">
        <v>136</v>
      </c>
      <c r="B10" s="694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4" t="s">
        <v>137</v>
      </c>
      <c r="B11" s="694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4" t="s">
        <v>138</v>
      </c>
      <c r="B12" s="694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5" t="s">
        <v>72</v>
      </c>
      <c r="B14" s="695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4" t="s">
        <v>140</v>
      </c>
      <c r="B16" s="694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4" t="s">
        <v>141</v>
      </c>
      <c r="B17" s="694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4" t="s">
        <v>139</v>
      </c>
      <c r="B18" s="694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4" t="s">
        <v>45</v>
      </c>
      <c r="B19" s="694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4" t="s">
        <v>46</v>
      </c>
      <c r="B20" s="694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4" t="s">
        <v>47</v>
      </c>
      <c r="B21" s="694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5" t="s">
        <v>74</v>
      </c>
      <c r="B22" s="695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5" t="s">
        <v>52</v>
      </c>
      <c r="B28" s="695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6" t="s">
        <v>7</v>
      </c>
      <c r="B30" s="696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8"/>
      <c r="B31" s="698"/>
      <c r="C31" s="49"/>
      <c r="D31" s="50"/>
      <c r="E31" s="51"/>
      <c r="F31" s="51"/>
      <c r="G31" s="36"/>
    </row>
    <row r="32" spans="1:11" ht="14.1" customHeight="1" x14ac:dyDescent="0.25">
      <c r="A32" s="696" t="s">
        <v>8</v>
      </c>
      <c r="B32" s="696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9" t="s">
        <v>17</v>
      </c>
      <c r="B48" s="699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700" t="s">
        <v>59</v>
      </c>
      <c r="B49" s="700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700" t="s">
        <v>60</v>
      </c>
      <c r="B50" s="700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7" t="s">
        <v>24</v>
      </c>
      <c r="B51" s="697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7" t="s">
        <v>26</v>
      </c>
      <c r="B52" s="697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7" t="s">
        <v>27</v>
      </c>
      <c r="B53" s="697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103"/>
  <sheetViews>
    <sheetView showGridLines="0" tabSelected="1" zoomScale="120" zoomScaleNormal="120" workbookViewId="0">
      <selection activeCell="E26" sqref="E26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1" t="s">
        <v>286</v>
      </c>
      <c r="B1" s="722"/>
      <c r="C1" s="722"/>
      <c r="D1" s="722"/>
      <c r="E1" s="722"/>
      <c r="F1" s="722"/>
      <c r="G1" s="722"/>
      <c r="H1" s="722"/>
      <c r="I1" s="722"/>
      <c r="J1" s="723"/>
    </row>
    <row r="2" spans="1:10" ht="12.75" x14ac:dyDescent="0.2">
      <c r="A2" s="735" t="s">
        <v>255</v>
      </c>
      <c r="B2" s="736"/>
      <c r="C2" s="736"/>
      <c r="D2" s="736"/>
      <c r="E2" s="736"/>
      <c r="F2" s="736"/>
      <c r="G2" s="736"/>
      <c r="H2" s="736"/>
      <c r="I2" s="736"/>
      <c r="J2" s="737"/>
    </row>
    <row r="3" spans="1:10" ht="15" customHeight="1" x14ac:dyDescent="0.2">
      <c r="A3" s="717" t="s">
        <v>28</v>
      </c>
      <c r="B3" s="718"/>
      <c r="C3" s="718"/>
      <c r="D3" s="718"/>
      <c r="E3" s="726" t="s">
        <v>29</v>
      </c>
      <c r="F3" s="730"/>
      <c r="G3" s="724" t="s">
        <v>264</v>
      </c>
      <c r="H3" s="725"/>
      <c r="I3" s="726" t="s">
        <v>265</v>
      </c>
      <c r="J3" s="727"/>
    </row>
    <row r="4" spans="1:10" ht="15" customHeight="1" x14ac:dyDescent="0.2">
      <c r="A4" s="717" t="s">
        <v>287</v>
      </c>
      <c r="B4" s="718"/>
      <c r="C4" s="718"/>
      <c r="D4" s="718"/>
      <c r="E4" s="731">
        <v>2923</v>
      </c>
      <c r="F4" s="732"/>
      <c r="G4" s="674">
        <f>ROUND(H4,2)</f>
        <v>0</v>
      </c>
      <c r="H4" s="673">
        <v>0</v>
      </c>
      <c r="I4" s="711">
        <f>E4*G4</f>
        <v>0</v>
      </c>
      <c r="J4" s="712"/>
    </row>
    <row r="5" spans="1:10" ht="15" customHeight="1" x14ac:dyDescent="0.2">
      <c r="A5" s="717" t="s">
        <v>277</v>
      </c>
      <c r="B5" s="718"/>
      <c r="C5" s="718"/>
      <c r="D5" s="718"/>
      <c r="E5" s="731">
        <v>731</v>
      </c>
      <c r="F5" s="732"/>
      <c r="G5" s="674">
        <f t="shared" ref="G5:G23" si="0">ROUND(H5,2)</f>
        <v>0</v>
      </c>
      <c r="H5" s="673">
        <v>0</v>
      </c>
      <c r="I5" s="711">
        <f>E5*G5</f>
        <v>0</v>
      </c>
      <c r="J5" s="712"/>
    </row>
    <row r="6" spans="1:10" ht="15" customHeight="1" x14ac:dyDescent="0.2">
      <c r="A6" s="717" t="s">
        <v>288</v>
      </c>
      <c r="B6" s="718"/>
      <c r="C6" s="718"/>
      <c r="D6" s="718"/>
      <c r="E6" s="731">
        <v>129</v>
      </c>
      <c r="F6" s="732"/>
      <c r="G6" s="674">
        <f t="shared" si="0"/>
        <v>0</v>
      </c>
      <c r="H6" s="673">
        <v>0</v>
      </c>
      <c r="I6" s="711">
        <f>E6*G6</f>
        <v>0</v>
      </c>
      <c r="J6" s="712"/>
    </row>
    <row r="7" spans="1:10" ht="15" hidden="1" customHeight="1" x14ac:dyDescent="0.2">
      <c r="A7" s="717"/>
      <c r="B7" s="718"/>
      <c r="C7" s="718"/>
      <c r="D7" s="718"/>
      <c r="E7" s="731"/>
      <c r="F7" s="732"/>
      <c r="G7" s="674">
        <f t="shared" si="0"/>
        <v>0</v>
      </c>
      <c r="H7" s="673">
        <v>0</v>
      </c>
      <c r="I7" s="711">
        <f t="shared" ref="I7:I20" si="1">E7*G7</f>
        <v>0</v>
      </c>
      <c r="J7" s="712"/>
    </row>
    <row r="8" spans="1:10" ht="15" hidden="1" customHeight="1" x14ac:dyDescent="0.2">
      <c r="A8" s="717"/>
      <c r="B8" s="718"/>
      <c r="C8" s="718"/>
      <c r="D8" s="718"/>
      <c r="E8" s="731"/>
      <c r="F8" s="732"/>
      <c r="G8" s="674">
        <f t="shared" si="0"/>
        <v>0</v>
      </c>
      <c r="H8" s="673">
        <v>0</v>
      </c>
      <c r="I8" s="711">
        <f t="shared" si="1"/>
        <v>0</v>
      </c>
      <c r="J8" s="712"/>
    </row>
    <row r="9" spans="1:10" ht="15" hidden="1" customHeight="1" x14ac:dyDescent="0.2">
      <c r="A9" s="717"/>
      <c r="B9" s="718"/>
      <c r="C9" s="718"/>
      <c r="D9" s="718"/>
      <c r="E9" s="731"/>
      <c r="F9" s="732"/>
      <c r="G9" s="674">
        <f t="shared" si="0"/>
        <v>0</v>
      </c>
      <c r="H9" s="673">
        <v>0</v>
      </c>
      <c r="I9" s="711">
        <f t="shared" si="1"/>
        <v>0</v>
      </c>
      <c r="J9" s="712"/>
    </row>
    <row r="10" spans="1:10" ht="15" hidden="1" customHeight="1" x14ac:dyDescent="0.2">
      <c r="A10" s="717"/>
      <c r="B10" s="718"/>
      <c r="C10" s="718"/>
      <c r="D10" s="718"/>
      <c r="E10" s="731"/>
      <c r="F10" s="732"/>
      <c r="G10" s="674">
        <f t="shared" si="0"/>
        <v>0</v>
      </c>
      <c r="H10" s="673">
        <v>0</v>
      </c>
      <c r="I10" s="711">
        <f t="shared" si="1"/>
        <v>0</v>
      </c>
      <c r="J10" s="712"/>
    </row>
    <row r="11" spans="1:10" ht="15" hidden="1" customHeight="1" x14ac:dyDescent="0.2">
      <c r="A11" s="717"/>
      <c r="B11" s="718"/>
      <c r="C11" s="718"/>
      <c r="D11" s="718"/>
      <c r="E11" s="731"/>
      <c r="F11" s="732"/>
      <c r="G11" s="674">
        <f t="shared" si="0"/>
        <v>0</v>
      </c>
      <c r="H11" s="673">
        <v>0</v>
      </c>
      <c r="I11" s="711">
        <f t="shared" si="1"/>
        <v>0</v>
      </c>
      <c r="J11" s="712"/>
    </row>
    <row r="12" spans="1:10" ht="15" hidden="1" customHeight="1" x14ac:dyDescent="0.2">
      <c r="A12" s="717"/>
      <c r="B12" s="718"/>
      <c r="C12" s="718"/>
      <c r="D12" s="718"/>
      <c r="E12" s="731"/>
      <c r="F12" s="732"/>
      <c r="G12" s="674">
        <f t="shared" si="0"/>
        <v>0</v>
      </c>
      <c r="H12" s="673">
        <v>0</v>
      </c>
      <c r="I12" s="711">
        <f t="shared" si="1"/>
        <v>0</v>
      </c>
      <c r="J12" s="712"/>
    </row>
    <row r="13" spans="1:10" ht="15" hidden="1" customHeight="1" x14ac:dyDescent="0.2">
      <c r="A13" s="717" t="s">
        <v>278</v>
      </c>
      <c r="B13" s="718"/>
      <c r="C13" s="718"/>
      <c r="D13" s="718"/>
      <c r="E13" s="731">
        <v>0</v>
      </c>
      <c r="F13" s="732"/>
      <c r="G13" s="674">
        <f t="shared" si="0"/>
        <v>0</v>
      </c>
      <c r="H13" s="673">
        <v>0</v>
      </c>
      <c r="I13" s="711">
        <f t="shared" si="1"/>
        <v>0</v>
      </c>
      <c r="J13" s="712"/>
    </row>
    <row r="14" spans="1:10" ht="15" hidden="1" customHeight="1" x14ac:dyDescent="0.2">
      <c r="A14" s="717" t="s">
        <v>279</v>
      </c>
      <c r="B14" s="718"/>
      <c r="C14" s="718"/>
      <c r="D14" s="718"/>
      <c r="E14" s="731">
        <v>0</v>
      </c>
      <c r="F14" s="732"/>
      <c r="G14" s="674">
        <f t="shared" si="0"/>
        <v>0</v>
      </c>
      <c r="H14" s="673">
        <v>0</v>
      </c>
      <c r="I14" s="711">
        <f t="shared" si="1"/>
        <v>0</v>
      </c>
      <c r="J14" s="712"/>
    </row>
    <row r="15" spans="1:10" ht="15" hidden="1" customHeight="1" x14ac:dyDescent="0.2">
      <c r="A15" s="717" t="s">
        <v>280</v>
      </c>
      <c r="B15" s="718"/>
      <c r="C15" s="718"/>
      <c r="D15" s="718"/>
      <c r="E15" s="731">
        <v>0</v>
      </c>
      <c r="F15" s="732"/>
      <c r="G15" s="674">
        <f t="shared" si="0"/>
        <v>0</v>
      </c>
      <c r="H15" s="673">
        <v>0</v>
      </c>
      <c r="I15" s="711">
        <f t="shared" si="1"/>
        <v>0</v>
      </c>
      <c r="J15" s="712"/>
    </row>
    <row r="16" spans="1:10" ht="15" hidden="1" customHeight="1" x14ac:dyDescent="0.2">
      <c r="A16" s="717" t="s">
        <v>281</v>
      </c>
      <c r="B16" s="718"/>
      <c r="C16" s="718"/>
      <c r="D16" s="718"/>
      <c r="E16" s="731">
        <v>0</v>
      </c>
      <c r="F16" s="732"/>
      <c r="G16" s="674">
        <f t="shared" si="0"/>
        <v>0</v>
      </c>
      <c r="H16" s="673">
        <v>0</v>
      </c>
      <c r="I16" s="711">
        <f t="shared" si="1"/>
        <v>0</v>
      </c>
      <c r="J16" s="712"/>
    </row>
    <row r="17" spans="1:10" ht="15" hidden="1" customHeight="1" x14ac:dyDescent="0.2">
      <c r="A17" s="717" t="s">
        <v>282</v>
      </c>
      <c r="B17" s="718"/>
      <c r="C17" s="718"/>
      <c r="D17" s="718"/>
      <c r="E17" s="731">
        <v>0</v>
      </c>
      <c r="F17" s="732"/>
      <c r="G17" s="674">
        <f t="shared" si="0"/>
        <v>0</v>
      </c>
      <c r="H17" s="673">
        <v>0</v>
      </c>
      <c r="I17" s="711">
        <f t="shared" si="1"/>
        <v>0</v>
      </c>
      <c r="J17" s="712"/>
    </row>
    <row r="18" spans="1:10" ht="15" hidden="1" customHeight="1" x14ac:dyDescent="0.2">
      <c r="A18" s="717" t="s">
        <v>283</v>
      </c>
      <c r="B18" s="718"/>
      <c r="C18" s="718"/>
      <c r="D18" s="718"/>
      <c r="E18" s="731">
        <v>0</v>
      </c>
      <c r="F18" s="732"/>
      <c r="G18" s="674">
        <f t="shared" si="0"/>
        <v>0</v>
      </c>
      <c r="H18" s="673">
        <v>0</v>
      </c>
      <c r="I18" s="711">
        <f t="shared" si="1"/>
        <v>0</v>
      </c>
      <c r="J18" s="712"/>
    </row>
    <row r="19" spans="1:10" ht="15" hidden="1" customHeight="1" x14ac:dyDescent="0.2">
      <c r="A19" s="717"/>
      <c r="B19" s="718"/>
      <c r="C19" s="718"/>
      <c r="D19" s="718"/>
      <c r="E19" s="731">
        <v>0</v>
      </c>
      <c r="F19" s="732"/>
      <c r="G19" s="674">
        <f t="shared" si="0"/>
        <v>0</v>
      </c>
      <c r="H19" s="673">
        <v>0</v>
      </c>
      <c r="I19" s="711">
        <f t="shared" si="1"/>
        <v>0</v>
      </c>
      <c r="J19" s="712"/>
    </row>
    <row r="20" spans="1:10" ht="15" hidden="1" customHeight="1" x14ac:dyDescent="0.2">
      <c r="A20" s="717"/>
      <c r="B20" s="718"/>
      <c r="C20" s="718"/>
      <c r="D20" s="718"/>
      <c r="E20" s="731">
        <v>0</v>
      </c>
      <c r="F20" s="732"/>
      <c r="G20" s="674">
        <f t="shared" si="0"/>
        <v>0</v>
      </c>
      <c r="H20" s="673">
        <v>0</v>
      </c>
      <c r="I20" s="711">
        <f t="shared" si="1"/>
        <v>0</v>
      </c>
      <c r="J20" s="712"/>
    </row>
    <row r="21" spans="1:10" ht="15" hidden="1" customHeight="1" x14ac:dyDescent="0.2">
      <c r="A21" s="717"/>
      <c r="B21" s="718"/>
      <c r="C21" s="718"/>
      <c r="D21" s="718"/>
      <c r="E21" s="731">
        <v>0</v>
      </c>
      <c r="F21" s="732"/>
      <c r="G21" s="674">
        <f t="shared" si="0"/>
        <v>0</v>
      </c>
      <c r="H21" s="673">
        <v>0</v>
      </c>
      <c r="I21" s="711">
        <f>E21*G21</f>
        <v>0</v>
      </c>
      <c r="J21" s="712"/>
    </row>
    <row r="22" spans="1:10" ht="15" hidden="1" customHeight="1" x14ac:dyDescent="0.2">
      <c r="A22" s="717"/>
      <c r="B22" s="718"/>
      <c r="C22" s="718"/>
      <c r="D22" s="718"/>
      <c r="E22" s="731">
        <v>0</v>
      </c>
      <c r="F22" s="732"/>
      <c r="G22" s="674">
        <f t="shared" si="0"/>
        <v>0</v>
      </c>
      <c r="H22" s="673">
        <v>0</v>
      </c>
      <c r="I22" s="711">
        <f>E22*G22</f>
        <v>0</v>
      </c>
      <c r="J22" s="712"/>
    </row>
    <row r="23" spans="1:10" ht="15" hidden="1" customHeight="1" x14ac:dyDescent="0.2">
      <c r="A23" s="717"/>
      <c r="B23" s="718"/>
      <c r="C23" s="718"/>
      <c r="D23" s="718"/>
      <c r="E23" s="731">
        <v>0</v>
      </c>
      <c r="F23" s="732"/>
      <c r="G23" s="674">
        <f t="shared" si="0"/>
        <v>0</v>
      </c>
      <c r="H23" s="673">
        <v>0</v>
      </c>
      <c r="I23" s="711">
        <f>E23*G23</f>
        <v>0</v>
      </c>
      <c r="J23" s="712"/>
    </row>
    <row r="24" spans="1:10" ht="15" customHeight="1" x14ac:dyDescent="0.2">
      <c r="A24" s="728" t="s">
        <v>256</v>
      </c>
      <c r="B24" s="729"/>
      <c r="C24" s="729"/>
      <c r="D24" s="729"/>
      <c r="E24" s="733">
        <f>SUM(E4:F17)</f>
        <v>3783</v>
      </c>
      <c r="F24" s="734"/>
      <c r="G24" s="675"/>
      <c r="H24" s="750" t="s">
        <v>276</v>
      </c>
      <c r="I24" s="738">
        <f>SUM(I4:J22)</f>
        <v>0</v>
      </c>
      <c r="J24" s="739"/>
    </row>
    <row r="25" spans="1:10" ht="15" customHeight="1" thickBot="1" x14ac:dyDescent="0.25">
      <c r="A25" s="756" t="s">
        <v>257</v>
      </c>
      <c r="B25" s="757"/>
      <c r="C25" s="757"/>
      <c r="D25" s="757"/>
      <c r="E25" s="758">
        <f>E24*12</f>
        <v>45396</v>
      </c>
      <c r="F25" s="759"/>
      <c r="G25" s="675"/>
      <c r="H25" s="751"/>
      <c r="I25" s="752">
        <f>I24*6</f>
        <v>0</v>
      </c>
      <c r="J25" s="753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62" t="s">
        <v>266</v>
      </c>
      <c r="B27" s="763"/>
      <c r="C27" s="760" t="s">
        <v>263</v>
      </c>
      <c r="D27" s="761"/>
      <c r="F27" s="766" t="s">
        <v>267</v>
      </c>
      <c r="G27" s="625" t="s">
        <v>262</v>
      </c>
      <c r="H27" s="768" t="s">
        <v>254</v>
      </c>
      <c r="I27" s="754"/>
      <c r="J27" s="755"/>
    </row>
    <row r="28" spans="1:10" ht="12.75" x14ac:dyDescent="0.2">
      <c r="A28" s="764"/>
      <c r="B28" s="765"/>
      <c r="C28" s="670"/>
      <c r="D28" s="671" t="s">
        <v>276</v>
      </c>
      <c r="F28" s="767"/>
      <c r="G28" s="672" t="s">
        <v>276</v>
      </c>
      <c r="H28" s="769"/>
      <c r="I28" s="666"/>
      <c r="J28" s="667"/>
    </row>
    <row r="29" spans="1:10" ht="25.5" x14ac:dyDescent="0.2">
      <c r="A29" s="626" t="s">
        <v>260</v>
      </c>
      <c r="B29" s="668" t="e">
        <f>C29/$E$77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C30/$E$77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C31/($E$77+C29+C30)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261</v>
      </c>
      <c r="B32" s="633" t="e">
        <f>SUM(B29:B31)</f>
        <v>#DIV/0!</v>
      </c>
      <c r="C32" s="770">
        <f>SUM(C29:C31)</f>
        <v>0</v>
      </c>
      <c r="D32" s="771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1" t="s">
        <v>268</v>
      </c>
      <c r="B35" s="722"/>
      <c r="C35" s="722"/>
      <c r="D35" s="722"/>
      <c r="E35" s="723"/>
      <c r="F35" s="721" t="s">
        <v>269</v>
      </c>
      <c r="G35" s="722"/>
      <c r="H35" s="722"/>
      <c r="I35" s="722"/>
      <c r="J35" s="723"/>
    </row>
    <row r="36" spans="1:10" ht="25.5" x14ac:dyDescent="0.2">
      <c r="A36" s="717" t="s">
        <v>28</v>
      </c>
      <c r="B36" s="718"/>
      <c r="C36" s="638" t="s">
        <v>29</v>
      </c>
      <c r="D36" s="639" t="s">
        <v>258</v>
      </c>
      <c r="E36" s="640" t="s">
        <v>259</v>
      </c>
      <c r="F36" s="626" t="s">
        <v>275</v>
      </c>
      <c r="G36" s="639" t="s">
        <v>272</v>
      </c>
      <c r="H36" s="639" t="s">
        <v>271</v>
      </c>
      <c r="I36" s="638" t="s">
        <v>274</v>
      </c>
      <c r="J36" s="641" t="s">
        <v>273</v>
      </c>
    </row>
    <row r="37" spans="1:10" ht="12.75" x14ac:dyDescent="0.2">
      <c r="A37" s="713" t="str">
        <f>A4</f>
        <v>MÉDICO CLÍNICA MÉDICA PLANTÃO</v>
      </c>
      <c r="B37" s="714"/>
      <c r="C37" s="676">
        <f>E4</f>
        <v>2923</v>
      </c>
      <c r="D37" s="642">
        <f>IFERROR(I37-H37-G37,"0")</f>
        <v>0</v>
      </c>
      <c r="E37" s="677">
        <f>C37*D37</f>
        <v>0</v>
      </c>
      <c r="F37" s="680" t="str">
        <f>IFERROR(J37/$J$77,"0")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hidden="1" x14ac:dyDescent="0.2">
      <c r="A38" s="686"/>
      <c r="B38" s="687"/>
      <c r="C38" s="676"/>
      <c r="D38" s="642"/>
      <c r="E38" s="677"/>
      <c r="F38" s="680"/>
      <c r="G38" s="642"/>
      <c r="H38" s="642"/>
      <c r="I38" s="643"/>
      <c r="J38" s="678"/>
    </row>
    <row r="39" spans="1:10" ht="12.75" hidden="1" x14ac:dyDescent="0.2">
      <c r="A39" s="686"/>
      <c r="B39" s="687"/>
      <c r="C39" s="676"/>
      <c r="D39" s="642"/>
      <c r="E39" s="677"/>
      <c r="F39" s="680"/>
      <c r="G39" s="642"/>
      <c r="H39" s="642"/>
      <c r="I39" s="643"/>
      <c r="J39" s="678"/>
    </row>
    <row r="40" spans="1:10" ht="12.75" hidden="1" x14ac:dyDescent="0.2">
      <c r="A40" s="686"/>
      <c r="B40" s="687"/>
      <c r="C40" s="676"/>
      <c r="D40" s="642"/>
      <c r="E40" s="677"/>
      <c r="F40" s="680"/>
      <c r="G40" s="642"/>
      <c r="H40" s="642"/>
      <c r="I40" s="643"/>
      <c r="J40" s="678"/>
    </row>
    <row r="41" spans="1:10" ht="12.75" hidden="1" x14ac:dyDescent="0.2">
      <c r="A41" s="686"/>
      <c r="B41" s="687"/>
      <c r="C41" s="676"/>
      <c r="D41" s="642"/>
      <c r="E41" s="677"/>
      <c r="F41" s="680"/>
      <c r="G41" s="642"/>
      <c r="H41" s="642"/>
      <c r="I41" s="643"/>
      <c r="J41" s="678"/>
    </row>
    <row r="42" spans="1:10" ht="12.75" hidden="1" x14ac:dyDescent="0.2">
      <c r="A42" s="686"/>
      <c r="B42" s="687"/>
      <c r="C42" s="676"/>
      <c r="D42" s="642"/>
      <c r="E42" s="677"/>
      <c r="F42" s="680"/>
      <c r="G42" s="642"/>
      <c r="H42" s="642"/>
      <c r="I42" s="643"/>
      <c r="J42" s="678"/>
    </row>
    <row r="43" spans="1:10" ht="12.75" hidden="1" x14ac:dyDescent="0.2">
      <c r="A43" s="686"/>
      <c r="B43" s="687"/>
      <c r="C43" s="676"/>
      <c r="D43" s="642"/>
      <c r="E43" s="677"/>
      <c r="F43" s="680"/>
      <c r="G43" s="642"/>
      <c r="H43" s="642"/>
      <c r="I43" s="643"/>
      <c r="J43" s="678"/>
    </row>
    <row r="44" spans="1:10" ht="12.75" hidden="1" x14ac:dyDescent="0.2">
      <c r="A44" s="686"/>
      <c r="B44" s="687"/>
      <c r="C44" s="676"/>
      <c r="D44" s="642"/>
      <c r="E44" s="677"/>
      <c r="F44" s="680"/>
      <c r="G44" s="642"/>
      <c r="H44" s="642"/>
      <c r="I44" s="643"/>
      <c r="J44" s="678"/>
    </row>
    <row r="45" spans="1:10" ht="12.75" hidden="1" x14ac:dyDescent="0.2">
      <c r="A45" s="686"/>
      <c r="B45" s="687"/>
      <c r="C45" s="676"/>
      <c r="D45" s="642"/>
      <c r="E45" s="677"/>
      <c r="F45" s="680"/>
      <c r="G45" s="642"/>
      <c r="H45" s="642"/>
      <c r="I45" s="643"/>
      <c r="J45" s="678"/>
    </row>
    <row r="46" spans="1:10" ht="12.75" hidden="1" x14ac:dyDescent="0.2">
      <c r="A46" s="686"/>
      <c r="B46" s="687"/>
      <c r="C46" s="676"/>
      <c r="D46" s="642"/>
      <c r="E46" s="677"/>
      <c r="F46" s="680"/>
      <c r="G46" s="642"/>
      <c r="H46" s="642"/>
      <c r="I46" s="643"/>
      <c r="J46" s="678"/>
    </row>
    <row r="47" spans="1:10" ht="12.75" hidden="1" x14ac:dyDescent="0.2">
      <c r="A47" s="686"/>
      <c r="B47" s="687"/>
      <c r="C47" s="676"/>
      <c r="D47" s="642"/>
      <c r="E47" s="677"/>
      <c r="F47" s="680"/>
      <c r="G47" s="642"/>
      <c r="H47" s="642"/>
      <c r="I47" s="643"/>
      <c r="J47" s="678"/>
    </row>
    <row r="48" spans="1:10" ht="12.75" hidden="1" x14ac:dyDescent="0.2">
      <c r="A48" s="686"/>
      <c r="B48" s="687"/>
      <c r="C48" s="676"/>
      <c r="D48" s="642"/>
      <c r="E48" s="677"/>
      <c r="F48" s="680"/>
      <c r="G48" s="642"/>
      <c r="H48" s="642"/>
      <c r="I48" s="643"/>
      <c r="J48" s="678"/>
    </row>
    <row r="49" spans="1:10" ht="12.75" hidden="1" x14ac:dyDescent="0.2">
      <c r="A49" s="686"/>
      <c r="B49" s="687"/>
      <c r="C49" s="676"/>
      <c r="D49" s="642"/>
      <c r="E49" s="677"/>
      <c r="F49" s="680"/>
      <c r="G49" s="642"/>
      <c r="H49" s="642"/>
      <c r="I49" s="643"/>
      <c r="J49" s="678"/>
    </row>
    <row r="50" spans="1:10" ht="12.75" hidden="1" x14ac:dyDescent="0.2">
      <c r="A50" s="686"/>
      <c r="B50" s="687"/>
      <c r="C50" s="676"/>
      <c r="D50" s="642"/>
      <c r="E50" s="677"/>
      <c r="F50" s="680"/>
      <c r="G50" s="642"/>
      <c r="H50" s="642"/>
      <c r="I50" s="643"/>
      <c r="J50" s="678"/>
    </row>
    <row r="51" spans="1:10" ht="12.75" hidden="1" x14ac:dyDescent="0.2">
      <c r="A51" s="686"/>
      <c r="B51" s="687"/>
      <c r="C51" s="676"/>
      <c r="D51" s="642"/>
      <c r="E51" s="677"/>
      <c r="F51" s="680"/>
      <c r="G51" s="642"/>
      <c r="H51" s="642"/>
      <c r="I51" s="643"/>
      <c r="J51" s="678"/>
    </row>
    <row r="52" spans="1:10" ht="12.75" hidden="1" x14ac:dyDescent="0.2">
      <c r="A52" s="686"/>
      <c r="B52" s="687"/>
      <c r="C52" s="676"/>
      <c r="D52" s="642"/>
      <c r="E52" s="677"/>
      <c r="F52" s="680"/>
      <c r="G52" s="642"/>
      <c r="H52" s="642"/>
      <c r="I52" s="643"/>
      <c r="J52" s="678"/>
    </row>
    <row r="53" spans="1:10" ht="12.75" hidden="1" x14ac:dyDescent="0.2">
      <c r="A53" s="686"/>
      <c r="B53" s="687"/>
      <c r="C53" s="676"/>
      <c r="D53" s="642"/>
      <c r="E53" s="677"/>
      <c r="F53" s="680"/>
      <c r="G53" s="642"/>
      <c r="H53" s="642"/>
      <c r="I53" s="643"/>
      <c r="J53" s="678"/>
    </row>
    <row r="54" spans="1:10" ht="12.75" hidden="1" x14ac:dyDescent="0.2">
      <c r="A54" s="686"/>
      <c r="B54" s="687"/>
      <c r="C54" s="676"/>
      <c r="D54" s="642"/>
      <c r="E54" s="677"/>
      <c r="F54" s="680"/>
      <c r="G54" s="642"/>
      <c r="H54" s="642"/>
      <c r="I54" s="643"/>
      <c r="J54" s="678"/>
    </row>
    <row r="55" spans="1:10" ht="12.75" hidden="1" x14ac:dyDescent="0.2">
      <c r="A55" s="686"/>
      <c r="B55" s="687"/>
      <c r="C55" s="676"/>
      <c r="D55" s="642"/>
      <c r="E55" s="677"/>
      <c r="F55" s="680"/>
      <c r="G55" s="642"/>
      <c r="H55" s="642"/>
      <c r="I55" s="643"/>
      <c r="J55" s="678"/>
    </row>
    <row r="56" spans="1:10" ht="12.75" hidden="1" x14ac:dyDescent="0.2">
      <c r="A56" s="686"/>
      <c r="B56" s="687"/>
      <c r="C56" s="676"/>
      <c r="D56" s="642"/>
      <c r="E56" s="677"/>
      <c r="F56" s="680"/>
      <c r="G56" s="642"/>
      <c r="H56" s="642"/>
      <c r="I56" s="643"/>
      <c r="J56" s="678"/>
    </row>
    <row r="57" spans="1:10" ht="12.75" hidden="1" x14ac:dyDescent="0.2">
      <c r="A57" s="686"/>
      <c r="B57" s="687"/>
      <c r="C57" s="676"/>
      <c r="D57" s="642"/>
      <c r="E57" s="677"/>
      <c r="F57" s="680"/>
      <c r="G57" s="642"/>
      <c r="H57" s="642"/>
      <c r="I57" s="643"/>
      <c r="J57" s="678"/>
    </row>
    <row r="58" spans="1:10" ht="12.75" x14ac:dyDescent="0.2">
      <c r="A58" s="713" t="str">
        <f t="shared" ref="A58:A76" si="3">A5</f>
        <v>MÉDICO CLÍNICA MÉDICA ROTINA</v>
      </c>
      <c r="B58" s="714"/>
      <c r="C58" s="676">
        <f t="shared" ref="C58:C76" si="4">E5</f>
        <v>731</v>
      </c>
      <c r="D58" s="642">
        <f t="shared" ref="D58:D76" si="5">IFERROR(I58-H58-G58,"0")</f>
        <v>0</v>
      </c>
      <c r="E58" s="677">
        <f t="shared" ref="E58:E76" si="6">C58*D58</f>
        <v>0</v>
      </c>
      <c r="F58" s="680" t="str">
        <f t="shared" ref="F58:F76" si="7">IFERROR(J58/$J$77,"0")</f>
        <v>0</v>
      </c>
      <c r="G58" s="642">
        <f t="shared" ref="G58:G76" si="8">IFERROR(($C$32*F58)/C58,"0")</f>
        <v>0</v>
      </c>
      <c r="H58" s="642">
        <f t="shared" ref="H58:H76" si="9">IFERROR(($H$32*F58)/C58,"0")</f>
        <v>0</v>
      </c>
      <c r="I58" s="643">
        <f t="shared" ref="I58:I76" si="10">G5</f>
        <v>0</v>
      </c>
      <c r="J58" s="678">
        <f t="shared" ref="J58:J76" si="11">I5</f>
        <v>0</v>
      </c>
    </row>
    <row r="59" spans="1:10" ht="13.5" thickBot="1" x14ac:dyDescent="0.25">
      <c r="A59" s="713" t="str">
        <f t="shared" si="3"/>
        <v>MÉDICO CLÍNICA MÉDICA COORDENAÇÃO</v>
      </c>
      <c r="B59" s="714"/>
      <c r="C59" s="676">
        <f t="shared" si="4"/>
        <v>129</v>
      </c>
      <c r="D59" s="642">
        <f t="shared" si="5"/>
        <v>0</v>
      </c>
      <c r="E59" s="677">
        <f t="shared" si="6"/>
        <v>0</v>
      </c>
      <c r="F59" s="680" t="str">
        <f t="shared" si="7"/>
        <v>0</v>
      </c>
      <c r="G59" s="642">
        <f t="shared" si="8"/>
        <v>0</v>
      </c>
      <c r="H59" s="642">
        <f t="shared" si="9"/>
        <v>0</v>
      </c>
      <c r="I59" s="643">
        <f t="shared" si="10"/>
        <v>0</v>
      </c>
      <c r="J59" s="678">
        <f t="shared" si="11"/>
        <v>0</v>
      </c>
    </row>
    <row r="60" spans="1:10" ht="12.75" hidden="1" x14ac:dyDescent="0.2">
      <c r="A60" s="713">
        <f t="shared" si="3"/>
        <v>0</v>
      </c>
      <c r="B60" s="714"/>
      <c r="C60" s="676">
        <f t="shared" si="4"/>
        <v>0</v>
      </c>
      <c r="D60" s="642">
        <f t="shared" si="5"/>
        <v>0</v>
      </c>
      <c r="E60" s="677">
        <f t="shared" si="6"/>
        <v>0</v>
      </c>
      <c r="F60" s="680" t="str">
        <f t="shared" si="7"/>
        <v>0</v>
      </c>
      <c r="G60" s="642" t="str">
        <f t="shared" si="8"/>
        <v>0</v>
      </c>
      <c r="H60" s="642" t="str">
        <f t="shared" si="9"/>
        <v>0</v>
      </c>
      <c r="I60" s="643">
        <f t="shared" si="10"/>
        <v>0</v>
      </c>
      <c r="J60" s="678">
        <f t="shared" si="11"/>
        <v>0</v>
      </c>
    </row>
    <row r="61" spans="1:10" ht="12.75" hidden="1" x14ac:dyDescent="0.2">
      <c r="A61" s="713">
        <f t="shared" si="3"/>
        <v>0</v>
      </c>
      <c r="B61" s="714"/>
      <c r="C61" s="676">
        <f t="shared" si="4"/>
        <v>0</v>
      </c>
      <c r="D61" s="642">
        <f t="shared" si="5"/>
        <v>0</v>
      </c>
      <c r="E61" s="677">
        <f t="shared" si="6"/>
        <v>0</v>
      </c>
      <c r="F61" s="680" t="str">
        <f t="shared" si="7"/>
        <v>0</v>
      </c>
      <c r="G61" s="642" t="str">
        <f t="shared" si="8"/>
        <v>0</v>
      </c>
      <c r="H61" s="642" t="str">
        <f t="shared" si="9"/>
        <v>0</v>
      </c>
      <c r="I61" s="643">
        <f t="shared" si="10"/>
        <v>0</v>
      </c>
      <c r="J61" s="678">
        <f t="shared" si="11"/>
        <v>0</v>
      </c>
    </row>
    <row r="62" spans="1:10" ht="12.75" hidden="1" x14ac:dyDescent="0.2">
      <c r="A62" s="713">
        <f t="shared" si="3"/>
        <v>0</v>
      </c>
      <c r="B62" s="714"/>
      <c r="C62" s="676">
        <f t="shared" si="4"/>
        <v>0</v>
      </c>
      <c r="D62" s="642">
        <f t="shared" si="5"/>
        <v>0</v>
      </c>
      <c r="E62" s="677">
        <f t="shared" si="6"/>
        <v>0</v>
      </c>
      <c r="F62" s="680" t="str">
        <f t="shared" si="7"/>
        <v>0</v>
      </c>
      <c r="G62" s="642" t="str">
        <f t="shared" si="8"/>
        <v>0</v>
      </c>
      <c r="H62" s="642" t="str">
        <f t="shared" si="9"/>
        <v>0</v>
      </c>
      <c r="I62" s="643">
        <f t="shared" si="10"/>
        <v>0</v>
      </c>
      <c r="J62" s="678">
        <f t="shared" si="11"/>
        <v>0</v>
      </c>
    </row>
    <row r="63" spans="1:10" ht="12.75" hidden="1" x14ac:dyDescent="0.2">
      <c r="A63" s="713">
        <f t="shared" si="3"/>
        <v>0</v>
      </c>
      <c r="B63" s="714"/>
      <c r="C63" s="676">
        <f t="shared" si="4"/>
        <v>0</v>
      </c>
      <c r="D63" s="642">
        <f t="shared" si="5"/>
        <v>0</v>
      </c>
      <c r="E63" s="677">
        <f t="shared" si="6"/>
        <v>0</v>
      </c>
      <c r="F63" s="680" t="str">
        <f t="shared" si="7"/>
        <v>0</v>
      </c>
      <c r="G63" s="642" t="str">
        <f t="shared" si="8"/>
        <v>0</v>
      </c>
      <c r="H63" s="642" t="str">
        <f t="shared" si="9"/>
        <v>0</v>
      </c>
      <c r="I63" s="643">
        <f t="shared" si="10"/>
        <v>0</v>
      </c>
      <c r="J63" s="678">
        <f t="shared" si="11"/>
        <v>0</v>
      </c>
    </row>
    <row r="64" spans="1:10" ht="12.75" hidden="1" x14ac:dyDescent="0.2">
      <c r="A64" s="713">
        <f t="shared" si="3"/>
        <v>0</v>
      </c>
      <c r="B64" s="714"/>
      <c r="C64" s="676">
        <f t="shared" si="4"/>
        <v>0</v>
      </c>
      <c r="D64" s="642">
        <f t="shared" si="5"/>
        <v>0</v>
      </c>
      <c r="E64" s="677">
        <f t="shared" si="6"/>
        <v>0</v>
      </c>
      <c r="F64" s="680" t="str">
        <f t="shared" si="7"/>
        <v>0</v>
      </c>
      <c r="G64" s="642" t="str">
        <f t="shared" si="8"/>
        <v>0</v>
      </c>
      <c r="H64" s="642" t="str">
        <f t="shared" si="9"/>
        <v>0</v>
      </c>
      <c r="I64" s="643">
        <f t="shared" si="10"/>
        <v>0</v>
      </c>
      <c r="J64" s="678">
        <f t="shared" si="11"/>
        <v>0</v>
      </c>
    </row>
    <row r="65" spans="1:10" ht="12.75" hidden="1" x14ac:dyDescent="0.2">
      <c r="A65" s="713">
        <f t="shared" si="3"/>
        <v>0</v>
      </c>
      <c r="B65" s="714"/>
      <c r="C65" s="676">
        <f t="shared" si="4"/>
        <v>0</v>
      </c>
      <c r="D65" s="642">
        <f t="shared" si="5"/>
        <v>0</v>
      </c>
      <c r="E65" s="677">
        <f t="shared" si="6"/>
        <v>0</v>
      </c>
      <c r="F65" s="680" t="str">
        <f t="shared" si="7"/>
        <v>0</v>
      </c>
      <c r="G65" s="642" t="str">
        <f t="shared" si="8"/>
        <v>0</v>
      </c>
      <c r="H65" s="642" t="str">
        <f t="shared" si="9"/>
        <v>0</v>
      </c>
      <c r="I65" s="643">
        <f t="shared" si="10"/>
        <v>0</v>
      </c>
      <c r="J65" s="678">
        <f t="shared" si="11"/>
        <v>0</v>
      </c>
    </row>
    <row r="66" spans="1:10" ht="24" hidden="1" customHeight="1" x14ac:dyDescent="0.2">
      <c r="A66" s="713" t="str">
        <f t="shared" si="3"/>
        <v>MÉDICO NEUROLOGIA - ELETROENCEFALOGRAMA</v>
      </c>
      <c r="B66" s="714"/>
      <c r="C66" s="676">
        <f t="shared" si="4"/>
        <v>0</v>
      </c>
      <c r="D66" s="642">
        <f t="shared" si="5"/>
        <v>0</v>
      </c>
      <c r="E66" s="677">
        <f t="shared" si="6"/>
        <v>0</v>
      </c>
      <c r="F66" s="680" t="str">
        <f t="shared" si="7"/>
        <v>0</v>
      </c>
      <c r="G66" s="642" t="str">
        <f t="shared" si="8"/>
        <v>0</v>
      </c>
      <c r="H66" s="642" t="str">
        <f t="shared" si="9"/>
        <v>0</v>
      </c>
      <c r="I66" s="643">
        <f t="shared" si="10"/>
        <v>0</v>
      </c>
      <c r="J66" s="678">
        <f t="shared" si="11"/>
        <v>0</v>
      </c>
    </row>
    <row r="67" spans="1:10" ht="12.75" hidden="1" x14ac:dyDescent="0.2">
      <c r="A67" s="713" t="str">
        <f t="shared" si="3"/>
        <v>MÉDICO INFECTOLOGIA</v>
      </c>
      <c r="B67" s="714"/>
      <c r="C67" s="676">
        <f t="shared" si="4"/>
        <v>0</v>
      </c>
      <c r="D67" s="642">
        <f t="shared" si="5"/>
        <v>0</v>
      </c>
      <c r="E67" s="677">
        <f t="shared" si="6"/>
        <v>0</v>
      </c>
      <c r="F67" s="680" t="str">
        <f t="shared" si="7"/>
        <v>0</v>
      </c>
      <c r="G67" s="642" t="str">
        <f t="shared" si="8"/>
        <v>0</v>
      </c>
      <c r="H67" s="642" t="str">
        <f t="shared" si="9"/>
        <v>0</v>
      </c>
      <c r="I67" s="643">
        <f t="shared" si="10"/>
        <v>0</v>
      </c>
      <c r="J67" s="678">
        <f t="shared" si="11"/>
        <v>0</v>
      </c>
    </row>
    <row r="68" spans="1:10" ht="12.75" hidden="1" x14ac:dyDescent="0.2">
      <c r="A68" s="713" t="str">
        <f t="shared" si="3"/>
        <v>MÉDICO EPIDEMIOLOGISTA</v>
      </c>
      <c r="B68" s="714"/>
      <c r="C68" s="676">
        <f t="shared" si="4"/>
        <v>0</v>
      </c>
      <c r="D68" s="642">
        <f t="shared" si="5"/>
        <v>0</v>
      </c>
      <c r="E68" s="677">
        <f t="shared" si="6"/>
        <v>0</v>
      </c>
      <c r="F68" s="680" t="str">
        <f t="shared" si="7"/>
        <v>0</v>
      </c>
      <c r="G68" s="642" t="str">
        <f t="shared" si="8"/>
        <v>0</v>
      </c>
      <c r="H68" s="642" t="str">
        <f t="shared" si="9"/>
        <v>0</v>
      </c>
      <c r="I68" s="643">
        <f t="shared" si="10"/>
        <v>0</v>
      </c>
      <c r="J68" s="678">
        <f t="shared" si="11"/>
        <v>0</v>
      </c>
    </row>
    <row r="69" spans="1:10" ht="24.75" hidden="1" customHeight="1" x14ac:dyDescent="0.2">
      <c r="A69" s="713" t="str">
        <f t="shared" si="3"/>
        <v>MÉDICO COORDENADOR DO AMBULATÓRIO</v>
      </c>
      <c r="B69" s="714"/>
      <c r="C69" s="676">
        <f t="shared" si="4"/>
        <v>0</v>
      </c>
      <c r="D69" s="642">
        <f t="shared" si="5"/>
        <v>0</v>
      </c>
      <c r="E69" s="677">
        <f t="shared" si="6"/>
        <v>0</v>
      </c>
      <c r="F69" s="680" t="str">
        <f t="shared" si="7"/>
        <v>0</v>
      </c>
      <c r="G69" s="642" t="str">
        <f t="shared" si="8"/>
        <v>0</v>
      </c>
      <c r="H69" s="642" t="str">
        <f t="shared" si="9"/>
        <v>0</v>
      </c>
      <c r="I69" s="643">
        <f t="shared" si="10"/>
        <v>0</v>
      </c>
      <c r="J69" s="678">
        <f t="shared" si="11"/>
        <v>0</v>
      </c>
    </row>
    <row r="70" spans="1:10" ht="12.75" hidden="1" x14ac:dyDescent="0.2">
      <c r="A70" s="713" t="str">
        <f t="shared" si="3"/>
        <v>MÉDICO COORDENADOR DO NEP</v>
      </c>
      <c r="B70" s="714"/>
      <c r="C70" s="676">
        <f t="shared" si="4"/>
        <v>0</v>
      </c>
      <c r="D70" s="642">
        <f t="shared" si="5"/>
        <v>0</v>
      </c>
      <c r="E70" s="677">
        <f t="shared" si="6"/>
        <v>0</v>
      </c>
      <c r="F70" s="680" t="str">
        <f t="shared" si="7"/>
        <v>0</v>
      </c>
      <c r="G70" s="642" t="str">
        <f t="shared" si="8"/>
        <v>0</v>
      </c>
      <c r="H70" s="642" t="str">
        <f t="shared" si="9"/>
        <v>0</v>
      </c>
      <c r="I70" s="643">
        <f t="shared" si="10"/>
        <v>0</v>
      </c>
      <c r="J70" s="678">
        <f t="shared" si="11"/>
        <v>0</v>
      </c>
    </row>
    <row r="71" spans="1:10" ht="27.75" hidden="1" customHeight="1" x14ac:dyDescent="0.2">
      <c r="A71" s="719" t="str">
        <f t="shared" si="3"/>
        <v>MÉDICO COORDENADOR DA EMERGÊNCIA</v>
      </c>
      <c r="B71" s="720"/>
      <c r="C71" s="676">
        <f t="shared" si="4"/>
        <v>0</v>
      </c>
      <c r="D71" s="642">
        <f>IFERROR(I71-H71-G71,"0")</f>
        <v>0</v>
      </c>
      <c r="E71" s="677">
        <f t="shared" si="6"/>
        <v>0</v>
      </c>
      <c r="F71" s="680" t="str">
        <f t="shared" si="7"/>
        <v>0</v>
      </c>
      <c r="G71" s="642" t="str">
        <f t="shared" si="8"/>
        <v>0</v>
      </c>
      <c r="H71" s="642" t="str">
        <f t="shared" si="9"/>
        <v>0</v>
      </c>
      <c r="I71" s="643">
        <f t="shared" si="10"/>
        <v>0</v>
      </c>
      <c r="J71" s="678">
        <f t="shared" si="11"/>
        <v>0</v>
      </c>
    </row>
    <row r="72" spans="1:10" ht="12.75" hidden="1" x14ac:dyDescent="0.2">
      <c r="A72" s="713">
        <f t="shared" si="3"/>
        <v>0</v>
      </c>
      <c r="B72" s="714"/>
      <c r="C72" s="676">
        <f t="shared" si="4"/>
        <v>0</v>
      </c>
      <c r="D72" s="642">
        <f t="shared" si="5"/>
        <v>0</v>
      </c>
      <c r="E72" s="677">
        <f>C72*D72</f>
        <v>0</v>
      </c>
      <c r="F72" s="680" t="str">
        <f t="shared" si="7"/>
        <v>0</v>
      </c>
      <c r="G72" s="642" t="str">
        <f t="shared" si="8"/>
        <v>0</v>
      </c>
      <c r="H72" s="642" t="str">
        <f t="shared" si="9"/>
        <v>0</v>
      </c>
      <c r="I72" s="643">
        <f t="shared" si="10"/>
        <v>0</v>
      </c>
      <c r="J72" s="678">
        <f t="shared" si="11"/>
        <v>0</v>
      </c>
    </row>
    <row r="73" spans="1:10" ht="12.75" hidden="1" x14ac:dyDescent="0.2">
      <c r="A73" s="713">
        <f t="shared" si="3"/>
        <v>0</v>
      </c>
      <c r="B73" s="714"/>
      <c r="C73" s="676">
        <f t="shared" si="4"/>
        <v>0</v>
      </c>
      <c r="D73" s="642">
        <f t="shared" si="5"/>
        <v>0</v>
      </c>
      <c r="E73" s="677">
        <f t="shared" si="6"/>
        <v>0</v>
      </c>
      <c r="F73" s="680" t="str">
        <f t="shared" si="7"/>
        <v>0</v>
      </c>
      <c r="G73" s="642" t="str">
        <f t="shared" si="8"/>
        <v>0</v>
      </c>
      <c r="H73" s="642" t="str">
        <f t="shared" si="9"/>
        <v>0</v>
      </c>
      <c r="I73" s="643">
        <f t="shared" si="10"/>
        <v>0</v>
      </c>
      <c r="J73" s="678">
        <f t="shared" si="11"/>
        <v>0</v>
      </c>
    </row>
    <row r="74" spans="1:10" ht="12.75" hidden="1" x14ac:dyDescent="0.2">
      <c r="A74" s="713">
        <f t="shared" si="3"/>
        <v>0</v>
      </c>
      <c r="B74" s="714"/>
      <c r="C74" s="676">
        <f t="shared" si="4"/>
        <v>0</v>
      </c>
      <c r="D74" s="642">
        <f t="shared" si="5"/>
        <v>0</v>
      </c>
      <c r="E74" s="677">
        <f t="shared" si="6"/>
        <v>0</v>
      </c>
      <c r="F74" s="680" t="str">
        <f t="shared" si="7"/>
        <v>0</v>
      </c>
      <c r="G74" s="642" t="str">
        <f t="shared" si="8"/>
        <v>0</v>
      </c>
      <c r="H74" s="642" t="str">
        <f t="shared" si="9"/>
        <v>0</v>
      </c>
      <c r="I74" s="643">
        <f t="shared" si="10"/>
        <v>0</v>
      </c>
      <c r="J74" s="678">
        <f t="shared" si="11"/>
        <v>0</v>
      </c>
    </row>
    <row r="75" spans="1:10" ht="12.75" hidden="1" x14ac:dyDescent="0.2">
      <c r="A75" s="713">
        <f t="shared" si="3"/>
        <v>0</v>
      </c>
      <c r="B75" s="714"/>
      <c r="C75" s="676">
        <f t="shared" si="4"/>
        <v>0</v>
      </c>
      <c r="D75" s="642">
        <f t="shared" si="5"/>
        <v>0</v>
      </c>
      <c r="E75" s="677">
        <f t="shared" si="6"/>
        <v>0</v>
      </c>
      <c r="F75" s="680" t="str">
        <f t="shared" si="7"/>
        <v>0</v>
      </c>
      <c r="G75" s="642" t="str">
        <f t="shared" si="8"/>
        <v>0</v>
      </c>
      <c r="H75" s="642" t="str">
        <f t="shared" si="9"/>
        <v>0</v>
      </c>
      <c r="I75" s="643">
        <f t="shared" si="10"/>
        <v>0</v>
      </c>
      <c r="J75" s="678">
        <f t="shared" si="11"/>
        <v>0</v>
      </c>
    </row>
    <row r="76" spans="1:10" ht="13.5" hidden="1" thickBot="1" x14ac:dyDescent="0.25">
      <c r="A76" s="713">
        <f t="shared" si="3"/>
        <v>0</v>
      </c>
      <c r="B76" s="714"/>
      <c r="C76" s="676">
        <f t="shared" si="4"/>
        <v>0</v>
      </c>
      <c r="D76" s="642">
        <f t="shared" si="5"/>
        <v>0</v>
      </c>
      <c r="E76" s="677">
        <f t="shared" si="6"/>
        <v>0</v>
      </c>
      <c r="F76" s="680" t="str">
        <f t="shared" si="7"/>
        <v>0</v>
      </c>
      <c r="G76" s="642" t="str">
        <f t="shared" si="8"/>
        <v>0</v>
      </c>
      <c r="H76" s="642" t="str">
        <f t="shared" si="9"/>
        <v>0</v>
      </c>
      <c r="I76" s="643">
        <f t="shared" si="10"/>
        <v>0</v>
      </c>
      <c r="J76" s="684">
        <f t="shared" si="11"/>
        <v>0</v>
      </c>
    </row>
    <row r="77" spans="1:10" ht="13.5" thickBot="1" x14ac:dyDescent="0.25">
      <c r="A77" s="715" t="s">
        <v>8</v>
      </c>
      <c r="B77" s="716"/>
      <c r="C77" s="644">
        <f t="shared" ref="C77" si="12">E24</f>
        <v>3783</v>
      </c>
      <c r="D77" s="682"/>
      <c r="E77" s="645">
        <f>SUM(E37:E76)</f>
        <v>0</v>
      </c>
      <c r="F77" s="679" t="str">
        <f>IFERROR(J77/$J$77,"0")</f>
        <v>0</v>
      </c>
      <c r="G77" s="748"/>
      <c r="H77" s="749"/>
      <c r="I77" s="749"/>
      <c r="J77" s="685">
        <f>SUM(J37:J76)</f>
        <v>0</v>
      </c>
    </row>
    <row r="78" spans="1:10" ht="15.75" thickBot="1" x14ac:dyDescent="0.3">
      <c r="A78" s="646"/>
      <c r="B78" s="646"/>
      <c r="C78" s="647"/>
      <c r="D78" s="648"/>
      <c r="E78" s="648"/>
      <c r="F78" s="681"/>
      <c r="G78" s="649"/>
      <c r="H78" s="650"/>
      <c r="I78" s="650"/>
      <c r="J78" s="683"/>
    </row>
    <row r="79" spans="1:10" ht="13.5" thickBot="1" x14ac:dyDescent="0.25">
      <c r="A79" s="646"/>
      <c r="B79" s="646"/>
      <c r="C79" s="740" t="s">
        <v>284</v>
      </c>
      <c r="D79" s="741"/>
      <c r="E79" s="741"/>
      <c r="F79" s="744">
        <f>(C32+H32+E77)-J77</f>
        <v>0</v>
      </c>
      <c r="G79" s="744"/>
      <c r="H79" s="745"/>
      <c r="I79" s="650"/>
      <c r="J79" s="650"/>
    </row>
    <row r="80" spans="1:10" ht="15.75" customHeight="1" x14ac:dyDescent="0.2">
      <c r="C80" s="740" t="s">
        <v>270</v>
      </c>
      <c r="D80" s="741"/>
      <c r="E80" s="741"/>
      <c r="F80" s="744">
        <f>C32+H32+E77</f>
        <v>0</v>
      </c>
      <c r="G80" s="744"/>
      <c r="H80" s="745"/>
      <c r="I80" s="663"/>
      <c r="J80" s="628"/>
    </row>
    <row r="81" spans="1:10" ht="15" customHeight="1" thickBot="1" x14ac:dyDescent="0.25">
      <c r="C81" s="742" t="s">
        <v>285</v>
      </c>
      <c r="D81" s="743"/>
      <c r="E81" s="743"/>
      <c r="F81" s="746">
        <f>F80*12</f>
        <v>0</v>
      </c>
      <c r="G81" s="746"/>
      <c r="H81" s="747"/>
      <c r="I81" s="628"/>
      <c r="J81" s="628"/>
    </row>
    <row r="82" spans="1:10" x14ac:dyDescent="0.2">
      <c r="F82" s="652"/>
      <c r="G82" s="653"/>
      <c r="H82" s="654"/>
    </row>
    <row r="83" spans="1:10" x14ac:dyDescent="0.2">
      <c r="F83" s="652"/>
      <c r="G83" s="653"/>
      <c r="H83" s="654"/>
    </row>
    <row r="84" spans="1:10" x14ac:dyDescent="0.2">
      <c r="F84" s="652"/>
      <c r="G84" s="653"/>
      <c r="H84" s="655"/>
    </row>
    <row r="85" spans="1:10" x14ac:dyDescent="0.2">
      <c r="A85" s="652"/>
      <c r="B85" s="656"/>
      <c r="C85" s="656"/>
      <c r="D85" s="656"/>
      <c r="E85" s="651"/>
      <c r="F85" s="652"/>
      <c r="G85" s="653"/>
      <c r="H85" s="657"/>
    </row>
    <row r="86" spans="1:10" x14ac:dyDescent="0.2">
      <c r="F86" s="651"/>
      <c r="G86" s="652"/>
      <c r="H86" s="651"/>
      <c r="I86" s="651"/>
      <c r="J86" s="651"/>
    </row>
    <row r="87" spans="1:10" x14ac:dyDescent="0.2">
      <c r="F87" s="651"/>
      <c r="G87" s="652"/>
      <c r="H87" s="651"/>
      <c r="I87" s="651"/>
      <c r="J87" s="651"/>
    </row>
    <row r="88" spans="1:10" x14ac:dyDescent="0.2">
      <c r="F88" s="651"/>
      <c r="G88" s="652"/>
      <c r="H88" s="651"/>
      <c r="I88" s="651"/>
      <c r="J88" s="651"/>
    </row>
    <row r="89" spans="1:10" x14ac:dyDescent="0.2">
      <c r="F89" s="651"/>
      <c r="G89" s="652"/>
      <c r="H89" s="651"/>
      <c r="I89" s="651"/>
      <c r="J89" s="658"/>
    </row>
    <row r="90" spans="1:10" x14ac:dyDescent="0.2">
      <c r="F90" s="651"/>
      <c r="G90" s="652"/>
      <c r="H90" s="651"/>
      <c r="I90" s="651"/>
      <c r="J90" s="658"/>
    </row>
    <row r="91" spans="1:10" x14ac:dyDescent="0.2">
      <c r="F91" s="659"/>
      <c r="G91" s="652"/>
      <c r="H91" s="660"/>
      <c r="I91" s="651"/>
      <c r="J91" s="651"/>
    </row>
    <row r="103" spans="6:6" x14ac:dyDescent="0.2">
      <c r="F103" s="661"/>
    </row>
  </sheetData>
  <sheetProtection selectLockedCells="1"/>
  <mergeCells count="110">
    <mergeCell ref="C32:D32"/>
    <mergeCell ref="A59:B59"/>
    <mergeCell ref="A60:B60"/>
    <mergeCell ref="A61:B61"/>
    <mergeCell ref="A62:B62"/>
    <mergeCell ref="A63:B63"/>
    <mergeCell ref="A64:B64"/>
    <mergeCell ref="A65:B65"/>
    <mergeCell ref="A66:B66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E23:F23"/>
    <mergeCell ref="E12:F12"/>
    <mergeCell ref="E13:F13"/>
    <mergeCell ref="E14:F14"/>
    <mergeCell ref="E15:F15"/>
    <mergeCell ref="E16:F16"/>
    <mergeCell ref="C80:E80"/>
    <mergeCell ref="C81:E81"/>
    <mergeCell ref="F80:H80"/>
    <mergeCell ref="F81:H81"/>
    <mergeCell ref="G77:I77"/>
    <mergeCell ref="C79:E79"/>
    <mergeCell ref="F79:H7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76:B76"/>
    <mergeCell ref="A77:B77"/>
    <mergeCell ref="A36:B36"/>
    <mergeCell ref="A72:B72"/>
    <mergeCell ref="A73:B73"/>
    <mergeCell ref="A74:B74"/>
    <mergeCell ref="A75:B75"/>
    <mergeCell ref="A71:B71"/>
    <mergeCell ref="A70:B70"/>
    <mergeCell ref="A37:B37"/>
    <mergeCell ref="A58:B58"/>
    <mergeCell ref="A67:B67"/>
    <mergeCell ref="A68:B68"/>
    <mergeCell ref="A69:B69"/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74" t="s">
        <v>241</v>
      </c>
      <c r="B1" s="774"/>
      <c r="C1" s="774"/>
      <c r="D1" s="774"/>
      <c r="E1" s="774"/>
      <c r="F1" s="774"/>
      <c r="G1" s="344"/>
      <c r="H1" s="315"/>
      <c r="I1" s="315"/>
      <c r="J1" s="315"/>
      <c r="K1" s="315"/>
    </row>
    <row r="2" spans="1:14" s="365" customFormat="1" ht="45" customHeight="1" x14ac:dyDescent="0.25">
      <c r="A2" s="775" t="s">
        <v>196</v>
      </c>
      <c r="B2" s="776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7" t="s">
        <v>34</v>
      </c>
      <c r="B4" s="778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7" t="s">
        <v>35</v>
      </c>
      <c r="B5" s="778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7" t="s">
        <v>36</v>
      </c>
      <c r="B6" s="778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72" t="s">
        <v>37</v>
      </c>
      <c r="B7" s="773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7" t="s">
        <v>210</v>
      </c>
      <c r="B9" s="77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7" t="s">
        <v>211</v>
      </c>
      <c r="B10" s="778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7" t="s">
        <v>212</v>
      </c>
      <c r="B11" s="778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1" t="s">
        <v>191</v>
      </c>
      <c r="B15" s="782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1" t="s">
        <v>192</v>
      </c>
      <c r="B16" s="782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1" t="s">
        <v>193</v>
      </c>
      <c r="B17" s="782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3" t="s">
        <v>8</v>
      </c>
      <c r="B18" s="784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7" t="s">
        <v>52</v>
      </c>
      <c r="B24" s="778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5"/>
      <c r="B26" s="786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5" t="s">
        <v>8</v>
      </c>
      <c r="B27" s="786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7" t="s">
        <v>58</v>
      </c>
      <c r="B41" s="788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9" t="s">
        <v>59</v>
      </c>
      <c r="B42" s="780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9" t="s">
        <v>60</v>
      </c>
      <c r="B44" s="780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89" t="s">
        <v>24</v>
      </c>
      <c r="B45" s="790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89" t="s">
        <v>26</v>
      </c>
      <c r="B46" s="790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91" t="s">
        <v>27</v>
      </c>
      <c r="B47" s="792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93"/>
      <c r="B48" s="793"/>
      <c r="C48" s="793"/>
      <c r="D48" s="793"/>
      <c r="E48" s="793"/>
      <c r="F48" s="793"/>
      <c r="G48" s="793"/>
      <c r="H48" s="793"/>
      <c r="I48" s="793"/>
      <c r="J48" s="793"/>
      <c r="K48" s="793"/>
      <c r="L48" s="793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44:B44"/>
    <mergeCell ref="A45:B45"/>
    <mergeCell ref="A46:B46"/>
    <mergeCell ref="A47:B47"/>
    <mergeCell ref="A48:L48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74" t="s">
        <v>209</v>
      </c>
      <c r="B1" s="774"/>
      <c r="C1" s="774"/>
      <c r="D1" s="774"/>
      <c r="E1" s="774"/>
      <c r="F1" s="774"/>
      <c r="G1" s="344"/>
      <c r="H1" s="315"/>
      <c r="I1" s="315"/>
      <c r="J1" s="315"/>
      <c r="K1" s="315"/>
    </row>
    <row r="2" spans="1:15" s="365" customFormat="1" ht="41.25" customHeight="1" x14ac:dyDescent="0.25">
      <c r="A2" s="797" t="s">
        <v>28</v>
      </c>
      <c r="B2" s="797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8" t="s">
        <v>34</v>
      </c>
      <c r="B4" s="778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8" t="s">
        <v>35</v>
      </c>
      <c r="B5" s="778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8" t="s">
        <v>36</v>
      </c>
      <c r="B6" s="778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73" t="s">
        <v>37</v>
      </c>
      <c r="B7" s="773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5" t="s">
        <v>213</v>
      </c>
      <c r="B9" s="796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5" t="s">
        <v>214</v>
      </c>
      <c r="B10" s="796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5" t="s">
        <v>215</v>
      </c>
      <c r="B11" s="796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5" t="s">
        <v>216</v>
      </c>
      <c r="B12" s="796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5" t="s">
        <v>220</v>
      </c>
      <c r="B13" s="796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5" t="s">
        <v>221</v>
      </c>
      <c r="B14" s="796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5" t="s">
        <v>217</v>
      </c>
      <c r="B15" s="796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5" t="s">
        <v>218</v>
      </c>
      <c r="B16" s="796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5" t="s">
        <v>219</v>
      </c>
      <c r="B17" s="796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6" t="s">
        <v>8</v>
      </c>
      <c r="B18" s="786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8" t="s">
        <v>52</v>
      </c>
      <c r="B24" s="778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6"/>
      <c r="B26" s="786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6" t="s">
        <v>8</v>
      </c>
      <c r="B27" s="786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4" t="s">
        <v>58</v>
      </c>
      <c r="B43" s="794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4" t="s">
        <v>59</v>
      </c>
      <c r="B44" s="794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4" t="s">
        <v>60</v>
      </c>
      <c r="B46" s="794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90" t="s">
        <v>24</v>
      </c>
      <c r="B47" s="790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90" t="s">
        <v>26</v>
      </c>
      <c r="B48" s="790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90" t="s">
        <v>27</v>
      </c>
      <c r="B49" s="790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93"/>
      <c r="B50" s="793"/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7:B7"/>
    <mergeCell ref="A1:F1"/>
    <mergeCell ref="A2:B2"/>
    <mergeCell ref="A4:B4"/>
    <mergeCell ref="A5:B5"/>
    <mergeCell ref="A6:B6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46:B46"/>
    <mergeCell ref="A47:B47"/>
    <mergeCell ref="A48:B48"/>
    <mergeCell ref="A49:B49"/>
    <mergeCell ref="A50:M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8" t="s">
        <v>34</v>
      </c>
      <c r="B4" s="778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8" t="s">
        <v>35</v>
      </c>
      <c r="B5" s="778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8" t="s">
        <v>36</v>
      </c>
      <c r="B6" s="778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73" t="s">
        <v>37</v>
      </c>
      <c r="B7" s="773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8"/>
      <c r="B11" s="778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8"/>
      <c r="B12" s="778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6" t="s">
        <v>8</v>
      </c>
      <c r="B14" s="786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8" t="s">
        <v>52</v>
      </c>
      <c r="B20" s="778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6"/>
      <c r="B22" s="786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6" t="s">
        <v>8</v>
      </c>
      <c r="B23" s="786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8" t="s">
        <v>58</v>
      </c>
      <c r="B39" s="798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4" t="s">
        <v>59</v>
      </c>
      <c r="B40" s="794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4" t="s">
        <v>60</v>
      </c>
      <c r="B42" s="794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90" t="s">
        <v>24</v>
      </c>
      <c r="B43" s="790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90" t="s">
        <v>26</v>
      </c>
      <c r="B44" s="790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90" t="s">
        <v>27</v>
      </c>
      <c r="B45" s="790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90" t="s">
        <v>158</v>
      </c>
      <c r="B1" s="690"/>
      <c r="C1" s="690"/>
      <c r="D1" s="690"/>
      <c r="E1" s="690"/>
      <c r="F1" s="690"/>
      <c r="G1" s="690"/>
      <c r="H1" s="690"/>
    </row>
    <row r="2" spans="1:13" s="33" customFormat="1" ht="18" customHeight="1" x14ac:dyDescent="0.25">
      <c r="A2" s="693" t="s">
        <v>28</v>
      </c>
      <c r="B2" s="693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4" t="s">
        <v>34</v>
      </c>
      <c r="B4" s="694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4" t="s">
        <v>35</v>
      </c>
      <c r="B5" s="694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4" t="s">
        <v>159</v>
      </c>
      <c r="B6" s="694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5" t="s">
        <v>37</v>
      </c>
      <c r="B7" s="695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4"/>
      <c r="B11" s="694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4"/>
      <c r="B12" s="694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6" t="s">
        <v>8</v>
      </c>
      <c r="B14" s="696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5" t="s">
        <v>52</v>
      </c>
      <c r="B20" s="695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8"/>
      <c r="B22" s="698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6" t="s">
        <v>8</v>
      </c>
      <c r="B23" s="696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9" t="s">
        <v>58</v>
      </c>
      <c r="B39" s="699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700" t="s">
        <v>59</v>
      </c>
      <c r="B40" s="700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700" t="s">
        <v>60</v>
      </c>
      <c r="B41" s="700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7" t="s">
        <v>24</v>
      </c>
      <c r="B42" s="697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7" t="s">
        <v>26</v>
      </c>
      <c r="B43" s="697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7" t="s">
        <v>27</v>
      </c>
      <c r="B44" s="697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42:B42"/>
    <mergeCell ref="A43:B43"/>
    <mergeCell ref="A44:B44"/>
    <mergeCell ref="A22:B22"/>
    <mergeCell ref="A23:B23"/>
    <mergeCell ref="A39:B39"/>
    <mergeCell ref="A40:B40"/>
    <mergeCell ref="A41:B41"/>
    <mergeCell ref="A7:B7"/>
    <mergeCell ref="A11:B11"/>
    <mergeCell ref="A12:B12"/>
    <mergeCell ref="A14:B14"/>
    <mergeCell ref="A20:B20"/>
    <mergeCell ref="A2:B2"/>
    <mergeCell ref="A4:B4"/>
    <mergeCell ref="A5:B5"/>
    <mergeCell ref="A6:B6"/>
    <mergeCell ref="A1:H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2" t="s">
        <v>204</v>
      </c>
      <c r="B1" s="802"/>
      <c r="C1" s="802"/>
      <c r="D1" s="802"/>
      <c r="E1" s="802"/>
      <c r="F1" s="802"/>
      <c r="G1" s="390"/>
      <c r="H1" s="390"/>
    </row>
    <row r="2" spans="1:16" s="196" customFormat="1" ht="51" customHeight="1" x14ac:dyDescent="0.25">
      <c r="A2" s="803" t="s">
        <v>196</v>
      </c>
      <c r="B2" s="804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7" t="s">
        <v>34</v>
      </c>
      <c r="B4" s="778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7" t="s">
        <v>35</v>
      </c>
      <c r="B5" s="778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7" t="s">
        <v>36</v>
      </c>
      <c r="B6" s="778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72" t="s">
        <v>37</v>
      </c>
      <c r="B7" s="773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7"/>
      <c r="B11" s="778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7"/>
      <c r="B12" s="778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5" t="s">
        <v>8</v>
      </c>
      <c r="B14" s="786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7" t="s">
        <v>52</v>
      </c>
      <c r="B20" s="778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5"/>
      <c r="B22" s="786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5" t="s">
        <v>8</v>
      </c>
      <c r="B23" s="786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5" t="s">
        <v>58</v>
      </c>
      <c r="B39" s="798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6" t="s">
        <v>59</v>
      </c>
      <c r="B40" s="794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6" t="s">
        <v>60</v>
      </c>
      <c r="B42" s="794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89" t="s">
        <v>24</v>
      </c>
      <c r="B43" s="790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89" t="s">
        <v>26</v>
      </c>
      <c r="B44" s="790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91" t="s">
        <v>27</v>
      </c>
      <c r="B45" s="792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701" t="s">
        <v>180</v>
      </c>
      <c r="B1" s="701"/>
      <c r="C1" s="701"/>
      <c r="D1" s="701"/>
      <c r="E1" s="701"/>
      <c r="F1" s="701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8" t="s">
        <v>28</v>
      </c>
      <c r="B2" s="808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8" t="s">
        <v>34</v>
      </c>
      <c r="B4" s="778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8" t="s">
        <v>35</v>
      </c>
      <c r="B5" s="778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8" t="s">
        <v>36</v>
      </c>
      <c r="B6" s="778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7" t="s">
        <v>37</v>
      </c>
      <c r="B7" s="807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0" t="s">
        <v>181</v>
      </c>
      <c r="B9" s="811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10" t="s">
        <v>182</v>
      </c>
      <c r="B10" s="811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10" t="s">
        <v>183</v>
      </c>
      <c r="B11" s="811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10" t="s">
        <v>184</v>
      </c>
      <c r="B12" s="811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10" t="s">
        <v>185</v>
      </c>
      <c r="B13" s="811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10" t="s">
        <v>186</v>
      </c>
      <c r="B14" s="811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10" t="s">
        <v>187</v>
      </c>
      <c r="B15" s="811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10" t="s">
        <v>188</v>
      </c>
      <c r="B16" s="811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10" t="s">
        <v>189</v>
      </c>
      <c r="B17" s="811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10" t="s">
        <v>190</v>
      </c>
      <c r="B18" s="811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2" t="s">
        <v>8</v>
      </c>
      <c r="B19" s="812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7" t="s">
        <v>52</v>
      </c>
      <c r="B25" s="807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6"/>
      <c r="B27" s="786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2" t="s">
        <v>8</v>
      </c>
      <c r="B28" s="812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8" t="s">
        <v>58</v>
      </c>
      <c r="B44" s="798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4" t="s">
        <v>59</v>
      </c>
      <c r="B45" s="794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4" t="s">
        <v>60</v>
      </c>
      <c r="B47" s="794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9" t="s">
        <v>24</v>
      </c>
      <c r="B48" s="809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9" t="s">
        <v>26</v>
      </c>
      <c r="B49" s="809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9" t="s">
        <v>27</v>
      </c>
      <c r="B50" s="809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15:B15"/>
    <mergeCell ref="A16:B16"/>
    <mergeCell ref="A9:B9"/>
    <mergeCell ref="A10:B10"/>
    <mergeCell ref="A11:B11"/>
    <mergeCell ref="A12:B12"/>
    <mergeCell ref="A13:B13"/>
    <mergeCell ref="A14:B14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701" t="s">
        <v>180</v>
      </c>
      <c r="B1" s="701"/>
      <c r="C1" s="701"/>
      <c r="D1" s="701"/>
      <c r="E1" s="701"/>
      <c r="F1" s="701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8" t="s">
        <v>28</v>
      </c>
      <c r="B2" s="808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8" t="s">
        <v>34</v>
      </c>
      <c r="B4" s="778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8" t="s">
        <v>35</v>
      </c>
      <c r="B5" s="778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8" t="s">
        <v>36</v>
      </c>
      <c r="B6" s="778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7" t="s">
        <v>37</v>
      </c>
      <c r="B7" s="807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0" t="s">
        <v>181</v>
      </c>
      <c r="B9" s="811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10" t="s">
        <v>182</v>
      </c>
      <c r="B10" s="811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10" t="s">
        <v>183</v>
      </c>
      <c r="B11" s="811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10" t="s">
        <v>184</v>
      </c>
      <c r="B12" s="811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10" t="s">
        <v>185</v>
      </c>
      <c r="B13" s="811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10" t="s">
        <v>186</v>
      </c>
      <c r="B14" s="811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10" t="s">
        <v>187</v>
      </c>
      <c r="B15" s="811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10" t="s">
        <v>188</v>
      </c>
      <c r="B16" s="811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10" t="s">
        <v>189</v>
      </c>
      <c r="B17" s="811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10" t="s">
        <v>190</v>
      </c>
      <c r="B18" s="811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2" t="s">
        <v>8</v>
      </c>
      <c r="B19" s="812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7" t="s">
        <v>52</v>
      </c>
      <c r="B25" s="807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6"/>
      <c r="B27" s="786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2" t="s">
        <v>8</v>
      </c>
      <c r="B28" s="812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8" t="s">
        <v>58</v>
      </c>
      <c r="B44" s="798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4" t="s">
        <v>59</v>
      </c>
      <c r="B45" s="794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4" t="s">
        <v>60</v>
      </c>
      <c r="B47" s="794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9" t="s">
        <v>24</v>
      </c>
      <c r="B48" s="809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9" t="s">
        <v>26</v>
      </c>
      <c r="B49" s="809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9" t="s">
        <v>27</v>
      </c>
      <c r="B50" s="809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49:B49"/>
    <mergeCell ref="A50:B50"/>
    <mergeCell ref="A27:B27"/>
    <mergeCell ref="A28:B28"/>
    <mergeCell ref="A44:B44"/>
    <mergeCell ref="A45:B45"/>
    <mergeCell ref="A47:B47"/>
    <mergeCell ref="A48:B48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4" t="s">
        <v>206</v>
      </c>
      <c r="B1" s="814"/>
      <c r="C1" s="814"/>
      <c r="D1" s="814"/>
      <c r="E1" s="814"/>
      <c r="F1" s="814"/>
      <c r="G1" s="410"/>
      <c r="H1" s="410"/>
      <c r="I1" s="410"/>
      <c r="J1" s="410"/>
    </row>
    <row r="2" spans="1:13" s="414" customFormat="1" ht="75" customHeight="1" x14ac:dyDescent="0.25">
      <c r="A2" s="815" t="s">
        <v>28</v>
      </c>
      <c r="B2" s="815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3" t="s">
        <v>34</v>
      </c>
      <c r="B4" s="813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3" t="s">
        <v>35</v>
      </c>
      <c r="B5" s="813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3" t="s">
        <v>36</v>
      </c>
      <c r="B6" s="813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3" t="s">
        <v>37</v>
      </c>
      <c r="B7" s="813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3">
        <v>7</v>
      </c>
      <c r="B15" s="813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3">
        <v>8</v>
      </c>
      <c r="B16" s="813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3">
        <v>9</v>
      </c>
      <c r="B17" s="813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7" t="s">
        <v>8</v>
      </c>
      <c r="B18" s="817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3" t="s">
        <v>52</v>
      </c>
      <c r="B24" s="813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7"/>
      <c r="B26" s="817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7" t="s">
        <v>8</v>
      </c>
      <c r="B27" s="817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8" t="s">
        <v>58</v>
      </c>
      <c r="B43" s="818"/>
      <c r="C43" s="436"/>
      <c r="D43" s="436"/>
      <c r="E43" s="456">
        <f>F18+E34</f>
        <v>200024.15987088002</v>
      </c>
    </row>
    <row r="44" spans="1:13" hidden="1" x14ac:dyDescent="0.2">
      <c r="A44" s="816" t="s">
        <v>59</v>
      </c>
      <c r="B44" s="816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6" t="s">
        <v>60</v>
      </c>
      <c r="B46" s="816"/>
      <c r="C46" s="443"/>
      <c r="D46" s="443"/>
      <c r="E46" s="457">
        <f>E44/(1-B40)</f>
        <v>218964.59755980299</v>
      </c>
    </row>
    <row r="47" spans="1:13" s="459" customFormat="1" x14ac:dyDescent="0.2">
      <c r="A47" s="819" t="s">
        <v>24</v>
      </c>
      <c r="B47" s="819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9" t="s">
        <v>26</v>
      </c>
      <c r="B48" s="819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9" t="s">
        <v>27</v>
      </c>
      <c r="B49" s="819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20"/>
      <c r="B50" s="820"/>
      <c r="C50" s="820"/>
      <c r="D50" s="820"/>
      <c r="E50" s="820"/>
      <c r="F50" s="820"/>
      <c r="G50" s="820"/>
      <c r="H50" s="820"/>
      <c r="I50" s="820"/>
      <c r="J50" s="820"/>
      <c r="K50" s="820"/>
      <c r="L50" s="820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46:B46"/>
    <mergeCell ref="A47:B47"/>
    <mergeCell ref="A48:B48"/>
    <mergeCell ref="A49:B49"/>
    <mergeCell ref="A50:L50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2" t="s">
        <v>206</v>
      </c>
      <c r="B1" s="802"/>
      <c r="C1" s="802"/>
      <c r="D1" s="802"/>
      <c r="E1" s="802"/>
      <c r="F1" s="802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8" t="s">
        <v>34</v>
      </c>
      <c r="B4" s="778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8" t="s">
        <v>35</v>
      </c>
      <c r="B5" s="778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8" t="s">
        <v>36</v>
      </c>
      <c r="B6" s="778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73" t="s">
        <v>37</v>
      </c>
      <c r="B7" s="773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8">
        <v>7</v>
      </c>
      <c r="B15" s="778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8">
        <v>8</v>
      </c>
      <c r="B16" s="778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8">
        <v>9</v>
      </c>
      <c r="B17" s="778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6" t="s">
        <v>8</v>
      </c>
      <c r="B18" s="786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8" t="s">
        <v>52</v>
      </c>
      <c r="B24" s="778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6"/>
      <c r="B26" s="786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6" t="s">
        <v>8</v>
      </c>
      <c r="B27" s="786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8" t="s">
        <v>58</v>
      </c>
      <c r="B43" s="798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4" t="s">
        <v>59</v>
      </c>
      <c r="B44" s="794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4" t="s">
        <v>60</v>
      </c>
      <c r="B46" s="794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90" t="s">
        <v>24</v>
      </c>
      <c r="B47" s="790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90" t="s">
        <v>26</v>
      </c>
      <c r="B48" s="790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90" t="s">
        <v>27</v>
      </c>
      <c r="B49" s="790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1"/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47:B47"/>
    <mergeCell ref="A48:B48"/>
    <mergeCell ref="A49:B49"/>
    <mergeCell ref="A50:L50"/>
    <mergeCell ref="A43:B43"/>
    <mergeCell ref="A44:B44"/>
    <mergeCell ref="A46:B46"/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2" t="s">
        <v>208</v>
      </c>
      <c r="B1" s="802"/>
      <c r="C1" s="802"/>
      <c r="D1" s="802"/>
      <c r="E1" s="802"/>
      <c r="F1" s="802"/>
      <c r="G1" s="390"/>
      <c r="H1" s="390"/>
      <c r="I1" s="390"/>
      <c r="J1" s="390"/>
    </row>
    <row r="2" spans="1:15" s="196" customFormat="1" ht="74.25" customHeight="1" x14ac:dyDescent="0.25">
      <c r="A2" s="822" t="s">
        <v>28</v>
      </c>
      <c r="B2" s="804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7" t="s">
        <v>34</v>
      </c>
      <c r="B4" s="778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7" t="s">
        <v>35</v>
      </c>
      <c r="B5" s="778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7" t="s">
        <v>36</v>
      </c>
      <c r="B6" s="778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72" t="s">
        <v>37</v>
      </c>
      <c r="B7" s="773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3" t="s">
        <v>8</v>
      </c>
      <c r="B20" s="784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7" t="s">
        <v>52</v>
      </c>
      <c r="B26" s="778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5"/>
      <c r="B28" s="786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5" t="s">
        <v>8</v>
      </c>
      <c r="B29" s="786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5" t="s">
        <v>58</v>
      </c>
      <c r="B45" s="798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6" t="s">
        <v>59</v>
      </c>
      <c r="B46" s="794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6" t="s">
        <v>60</v>
      </c>
      <c r="B48" s="794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89" t="s">
        <v>24</v>
      </c>
      <c r="B49" s="790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89" t="s">
        <v>26</v>
      </c>
      <c r="B50" s="790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91" t="s">
        <v>27</v>
      </c>
      <c r="B51" s="792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1"/>
      <c r="B52" s="821"/>
      <c r="C52" s="821"/>
      <c r="D52" s="821"/>
      <c r="E52" s="821"/>
      <c r="F52" s="821"/>
      <c r="G52" s="821"/>
      <c r="H52" s="821"/>
      <c r="I52" s="821"/>
      <c r="J52" s="821"/>
      <c r="K52" s="821"/>
      <c r="L52" s="821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48:B48"/>
    <mergeCell ref="A49:B49"/>
    <mergeCell ref="A50:B50"/>
    <mergeCell ref="A51:B51"/>
    <mergeCell ref="A52:L52"/>
    <mergeCell ref="A46:B46"/>
    <mergeCell ref="A20:B20"/>
    <mergeCell ref="A26:B26"/>
    <mergeCell ref="A28:B28"/>
    <mergeCell ref="A29:B29"/>
    <mergeCell ref="A45:B45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3" t="s">
        <v>207</v>
      </c>
      <c r="B1" s="823"/>
      <c r="C1" s="823"/>
      <c r="D1" s="823"/>
      <c r="E1" s="823"/>
      <c r="F1" s="823"/>
      <c r="G1" s="475"/>
      <c r="H1" s="475"/>
      <c r="I1" s="475"/>
      <c r="J1" s="475"/>
    </row>
    <row r="2" spans="1:17" s="471" customFormat="1" ht="62.25" customHeight="1" x14ac:dyDescent="0.25">
      <c r="A2" s="815" t="s">
        <v>28</v>
      </c>
      <c r="B2" s="815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3" t="s">
        <v>34</v>
      </c>
      <c r="B4" s="813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3" t="s">
        <v>35</v>
      </c>
      <c r="B5" s="813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3" t="s">
        <v>36</v>
      </c>
      <c r="B6" s="813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3" t="s">
        <v>37</v>
      </c>
      <c r="B7" s="813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7" t="s">
        <v>8</v>
      </c>
      <c r="B20" s="817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3" t="s">
        <v>52</v>
      </c>
      <c r="B26" s="813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7"/>
      <c r="B28" s="817"/>
      <c r="G28" s="415"/>
      <c r="H28" s="415"/>
      <c r="I28" s="415"/>
      <c r="J28" s="415"/>
    </row>
    <row r="29" spans="1:17" hidden="1" x14ac:dyDescent="0.2">
      <c r="A29" s="817" t="s">
        <v>8</v>
      </c>
      <c r="B29" s="817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6" t="s">
        <v>58</v>
      </c>
      <c r="B45" s="816"/>
      <c r="E45" s="457">
        <f>F20+E36</f>
        <v>300357.34586937481</v>
      </c>
    </row>
    <row r="46" spans="1:19" hidden="1" x14ac:dyDescent="0.2">
      <c r="A46" s="816" t="s">
        <v>59</v>
      </c>
      <c r="B46" s="816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6" t="s">
        <v>60</v>
      </c>
      <c r="B48" s="816"/>
      <c r="E48" s="457">
        <f>E46/(1-B42)</f>
        <v>328797.79097154021</v>
      </c>
    </row>
    <row r="49" spans="1:13" s="485" customFormat="1" ht="8.1" customHeight="1" x14ac:dyDescent="0.2">
      <c r="A49" s="819" t="s">
        <v>24</v>
      </c>
      <c r="B49" s="819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9" t="s">
        <v>26</v>
      </c>
      <c r="B50" s="819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9" t="s">
        <v>27</v>
      </c>
      <c r="B51" s="819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  <mergeCell ref="A1:F1"/>
    <mergeCell ref="A6:B6"/>
    <mergeCell ref="A7:B7"/>
    <mergeCell ref="A2:B2"/>
    <mergeCell ref="A5:B5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7" t="s">
        <v>165</v>
      </c>
      <c r="B1" s="837"/>
      <c r="C1" s="837"/>
      <c r="D1" s="837"/>
      <c r="E1" s="837"/>
      <c r="F1" s="837"/>
    </row>
    <row r="2" spans="1:11" s="248" customFormat="1" ht="22.5" customHeight="1" x14ac:dyDescent="0.25">
      <c r="A2" s="834" t="s">
        <v>28</v>
      </c>
      <c r="B2" s="834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29" t="s">
        <v>164</v>
      </c>
      <c r="B3" s="830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34" t="s">
        <v>166</v>
      </c>
      <c r="B4" s="834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35" t="s">
        <v>169</v>
      </c>
      <c r="B5" s="836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29"/>
      <c r="B8" s="830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29" t="s">
        <v>8</v>
      </c>
      <c r="B9" s="830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8"/>
      <c r="B22" s="830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1" t="s">
        <v>58</v>
      </c>
      <c r="B25" s="831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2" t="s">
        <v>22</v>
      </c>
      <c r="B26" s="832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3" t="s">
        <v>60</v>
      </c>
      <c r="B27" s="833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6" t="s">
        <v>24</v>
      </c>
      <c r="B28" s="82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6" t="s">
        <v>26</v>
      </c>
      <c r="B29" s="826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27" t="s">
        <v>157</v>
      </c>
      <c r="B30" s="828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4:B4"/>
    <mergeCell ref="A5:B5"/>
    <mergeCell ref="A1:F1"/>
    <mergeCell ref="A3:B3"/>
    <mergeCell ref="A22:B22"/>
    <mergeCell ref="A9:B9"/>
    <mergeCell ref="A2:B2"/>
    <mergeCell ref="A29:B29"/>
    <mergeCell ref="A30:B30"/>
    <mergeCell ref="A8:B8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7" t="s">
        <v>173</v>
      </c>
      <c r="B1" s="837"/>
      <c r="C1" s="837"/>
      <c r="D1" s="837"/>
      <c r="E1" s="837"/>
      <c r="F1" s="837"/>
    </row>
    <row r="2" spans="1:13" s="248" customFormat="1" ht="22.5" customHeight="1" x14ac:dyDescent="0.25">
      <c r="A2" s="834" t="s">
        <v>28</v>
      </c>
      <c r="B2" s="834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9" t="s">
        <v>164</v>
      </c>
      <c r="B3" s="830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34" t="s">
        <v>166</v>
      </c>
      <c r="B4" s="834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9" t="s">
        <v>174</v>
      </c>
      <c r="B5" s="840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29"/>
      <c r="B8" s="830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9" t="s">
        <v>8</v>
      </c>
      <c r="B9" s="830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2" t="s">
        <v>178</v>
      </c>
      <c r="I15" s="841" t="s">
        <v>177</v>
      </c>
      <c r="J15" s="841"/>
    </row>
    <row r="16" spans="1:13" ht="9" customHeight="1" x14ac:dyDescent="0.25">
      <c r="A16" s="264"/>
      <c r="B16" s="258"/>
      <c r="C16" s="257"/>
      <c r="D16" s="257"/>
      <c r="E16" s="244"/>
      <c r="F16" s="244"/>
      <c r="H16" s="842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8"/>
      <c r="B22" s="830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1" t="s">
        <v>58</v>
      </c>
      <c r="B25" s="831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2" t="s">
        <v>22</v>
      </c>
      <c r="B26" s="832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3" t="s">
        <v>60</v>
      </c>
      <c r="B27" s="833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6" t="s">
        <v>24</v>
      </c>
      <c r="B28" s="82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6" t="s">
        <v>26</v>
      </c>
      <c r="B29" s="826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27" t="s">
        <v>157</v>
      </c>
      <c r="B30" s="828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7:B27"/>
    <mergeCell ref="A28:B28"/>
    <mergeCell ref="A29:B29"/>
    <mergeCell ref="A30:B30"/>
    <mergeCell ref="I15:J15"/>
    <mergeCell ref="H15:H16"/>
    <mergeCell ref="A8:B8"/>
    <mergeCell ref="A9:B9"/>
    <mergeCell ref="A22:B22"/>
    <mergeCell ref="A25:B25"/>
    <mergeCell ref="A26:B26"/>
    <mergeCell ref="A2:B2"/>
    <mergeCell ref="A4:B4"/>
    <mergeCell ref="A5:B5"/>
    <mergeCell ref="A1:F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7" t="s">
        <v>173</v>
      </c>
      <c r="B1" s="837"/>
      <c r="C1" s="837"/>
      <c r="D1" s="837"/>
      <c r="E1" s="837"/>
      <c r="F1" s="837"/>
    </row>
    <row r="2" spans="1:13" s="248" customFormat="1" ht="22.5" customHeight="1" x14ac:dyDescent="0.25">
      <c r="A2" s="846" t="s">
        <v>28</v>
      </c>
      <c r="B2" s="84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9" t="s">
        <v>164</v>
      </c>
      <c r="B3" s="830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6" t="s">
        <v>166</v>
      </c>
      <c r="B4" s="84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9" t="s">
        <v>174</v>
      </c>
      <c r="B5" s="840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29"/>
      <c r="B8" s="830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9" t="s">
        <v>8</v>
      </c>
      <c r="B9" s="830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8"/>
      <c r="B22" s="830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1" t="s">
        <v>58</v>
      </c>
      <c r="B25" s="843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4" t="s">
        <v>22</v>
      </c>
      <c r="B26" s="845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29" t="s">
        <v>60</v>
      </c>
      <c r="B27" s="830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27" t="s">
        <v>24</v>
      </c>
      <c r="B28" s="828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7" t="s">
        <v>26</v>
      </c>
      <c r="B29" s="828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27" t="s">
        <v>157</v>
      </c>
      <c r="B30" s="828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8:B8"/>
    <mergeCell ref="A1:F1"/>
    <mergeCell ref="A2:B2"/>
    <mergeCell ref="A3:B3"/>
    <mergeCell ref="A4:B4"/>
    <mergeCell ref="A5:B5"/>
    <mergeCell ref="A29:B29"/>
    <mergeCell ref="A30:B30"/>
    <mergeCell ref="A9:B9"/>
    <mergeCell ref="A22:B22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701" t="s">
        <v>0</v>
      </c>
      <c r="B1" s="701"/>
      <c r="C1" s="701"/>
      <c r="D1" s="701"/>
      <c r="E1" s="701"/>
      <c r="F1" s="701"/>
    </row>
    <row r="2" spans="1:11" s="33" customFormat="1" ht="32.25" customHeight="1" x14ac:dyDescent="0.25">
      <c r="A2" s="693" t="s">
        <v>28</v>
      </c>
      <c r="B2" s="693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4" t="s">
        <v>34</v>
      </c>
      <c r="B4" s="694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4" t="s">
        <v>35</v>
      </c>
      <c r="B5" s="694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4" t="s">
        <v>36</v>
      </c>
      <c r="B6" s="694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5" t="s">
        <v>37</v>
      </c>
      <c r="B7" s="695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4" t="s">
        <v>39</v>
      </c>
      <c r="B9" s="694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4" t="s">
        <v>40</v>
      </c>
      <c r="B10" s="694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4" t="s">
        <v>41</v>
      </c>
      <c r="B11" s="694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4" t="s">
        <v>42</v>
      </c>
      <c r="B12" s="694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5" t="s">
        <v>43</v>
      </c>
      <c r="B14" s="695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4" t="s">
        <v>39</v>
      </c>
      <c r="B16" s="694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4" t="s">
        <v>40</v>
      </c>
      <c r="B17" s="694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4" t="s">
        <v>41</v>
      </c>
      <c r="B18" s="694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4" t="s">
        <v>45</v>
      </c>
      <c r="B19" s="694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4" t="s">
        <v>46</v>
      </c>
      <c r="B20" s="694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4" t="s">
        <v>47</v>
      </c>
      <c r="B21" s="694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5" t="s">
        <v>48</v>
      </c>
      <c r="B22" s="695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5" t="s">
        <v>52</v>
      </c>
      <c r="B28" s="695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6" t="s">
        <v>148</v>
      </c>
      <c r="B30" s="696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8"/>
      <c r="B31" s="698"/>
      <c r="C31" s="49"/>
      <c r="D31" s="50"/>
      <c r="E31" s="51"/>
      <c r="F31" s="36"/>
      <c r="G31" s="36"/>
    </row>
    <row r="32" spans="1:11" ht="11.1" customHeight="1" x14ac:dyDescent="0.25">
      <c r="A32" s="696"/>
      <c r="B32" s="696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9" t="s">
        <v>58</v>
      </c>
      <c r="B48" s="699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700" t="s">
        <v>59</v>
      </c>
      <c r="B49" s="700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700" t="s">
        <v>60</v>
      </c>
      <c r="B50" s="700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7" t="s">
        <v>24</v>
      </c>
      <c r="B51" s="697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7" t="s">
        <v>26</v>
      </c>
      <c r="B52" s="697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7" t="s">
        <v>27</v>
      </c>
      <c r="B53" s="697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90" t="s">
        <v>149</v>
      </c>
      <c r="B1" s="690"/>
      <c r="C1" s="690"/>
      <c r="D1" s="690"/>
      <c r="E1" s="690"/>
      <c r="F1" s="690"/>
    </row>
    <row r="2" spans="1:11" s="33" customFormat="1" ht="32.25" customHeight="1" x14ac:dyDescent="0.25">
      <c r="A2" s="693" t="s">
        <v>28</v>
      </c>
      <c r="B2" s="693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4" t="s">
        <v>34</v>
      </c>
      <c r="B4" s="694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4" t="s">
        <v>35</v>
      </c>
      <c r="B5" s="694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4" t="s">
        <v>36</v>
      </c>
      <c r="B6" s="694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5" t="s">
        <v>37</v>
      </c>
      <c r="B7" s="695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4" t="s">
        <v>39</v>
      </c>
      <c r="B9" s="694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4" t="s">
        <v>40</v>
      </c>
      <c r="B10" s="694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4" t="s">
        <v>41</v>
      </c>
      <c r="B11" s="694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4" t="s">
        <v>42</v>
      </c>
      <c r="B12" s="694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5" t="s">
        <v>43</v>
      </c>
      <c r="B14" s="695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4" t="s">
        <v>39</v>
      </c>
      <c r="B16" s="694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4" t="s">
        <v>40</v>
      </c>
      <c r="B17" s="694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4" t="s">
        <v>41</v>
      </c>
      <c r="B18" s="694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4" t="s">
        <v>45</v>
      </c>
      <c r="B19" s="694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4" t="s">
        <v>46</v>
      </c>
      <c r="B20" s="694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4" t="s">
        <v>47</v>
      </c>
      <c r="B21" s="694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5" t="s">
        <v>48</v>
      </c>
      <c r="B22" s="695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5" t="s">
        <v>52</v>
      </c>
      <c r="B28" s="695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2" t="s">
        <v>53</v>
      </c>
      <c r="B30" s="703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8"/>
      <c r="B31" s="698"/>
      <c r="C31" s="49"/>
      <c r="D31" s="50"/>
      <c r="E31" s="51"/>
      <c r="F31" s="36"/>
      <c r="G31" s="77"/>
    </row>
    <row r="32" spans="1:11" ht="14.1" customHeight="1" x14ac:dyDescent="0.25">
      <c r="A32" s="696" t="s">
        <v>8</v>
      </c>
      <c r="B32" s="696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9" t="s">
        <v>58</v>
      </c>
      <c r="B48" s="699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700" t="s">
        <v>59</v>
      </c>
      <c r="B49" s="700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700" t="s">
        <v>60</v>
      </c>
      <c r="B50" s="700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7" t="s">
        <v>24</v>
      </c>
      <c r="B51" s="697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7" t="s">
        <v>26</v>
      </c>
      <c r="B52" s="697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7" t="s">
        <v>27</v>
      </c>
      <c r="B53" s="697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90" t="s">
        <v>150</v>
      </c>
      <c r="B1" s="690"/>
      <c r="C1" s="690"/>
      <c r="D1" s="690"/>
      <c r="E1" s="690"/>
      <c r="F1" s="690"/>
    </row>
    <row r="2" spans="1:11" s="33" customFormat="1" ht="25.5" customHeight="1" x14ac:dyDescent="0.25">
      <c r="A2" s="693" t="s">
        <v>28</v>
      </c>
      <c r="B2" s="693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4" t="s">
        <v>39</v>
      </c>
      <c r="B4" s="694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4" t="s">
        <v>40</v>
      </c>
      <c r="B5" s="694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4" t="s">
        <v>41</v>
      </c>
      <c r="B6" s="694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4" t="s">
        <v>42</v>
      </c>
      <c r="B7" s="694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5" t="s">
        <v>43</v>
      </c>
      <c r="B8" s="695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4" t="s">
        <v>39</v>
      </c>
      <c r="B10" s="694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4" t="s">
        <v>40</v>
      </c>
      <c r="B11" s="694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4" t="s">
        <v>41</v>
      </c>
      <c r="B12" s="694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5" t="s">
        <v>48</v>
      </c>
      <c r="B13" s="695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5" t="s">
        <v>52</v>
      </c>
      <c r="B19" s="695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6" t="s">
        <v>148</v>
      </c>
      <c r="B21" s="696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8"/>
      <c r="B22" s="698"/>
      <c r="C22" s="49"/>
      <c r="D22" s="50"/>
      <c r="E22" s="51"/>
      <c r="F22" s="36"/>
      <c r="G22" s="77"/>
    </row>
    <row r="23" spans="1:11" ht="14.1" customHeight="1" x14ac:dyDescent="0.25">
      <c r="A23" s="696" t="s">
        <v>8</v>
      </c>
      <c r="B23" s="696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9" t="s">
        <v>58</v>
      </c>
      <c r="B39" s="699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700" t="s">
        <v>59</v>
      </c>
      <c r="B40" s="700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700" t="s">
        <v>60</v>
      </c>
      <c r="B41" s="700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7" t="s">
        <v>24</v>
      </c>
      <c r="B42" s="697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7" t="s">
        <v>26</v>
      </c>
      <c r="B43" s="697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7" t="s">
        <v>27</v>
      </c>
      <c r="B44" s="697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90" t="s">
        <v>152</v>
      </c>
      <c r="B1" s="690"/>
      <c r="C1" s="690"/>
      <c r="D1" s="690"/>
      <c r="E1" s="690"/>
      <c r="F1" s="690"/>
    </row>
    <row r="2" spans="1:11" s="33" customFormat="1" ht="27.75" customHeight="1" x14ac:dyDescent="0.25">
      <c r="A2" s="693" t="s">
        <v>28</v>
      </c>
      <c r="B2" s="693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4" t="s">
        <v>39</v>
      </c>
      <c r="B4" s="694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4" t="s">
        <v>40</v>
      </c>
      <c r="B5" s="694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4" t="s">
        <v>41</v>
      </c>
      <c r="B6" s="694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4" t="s">
        <v>42</v>
      </c>
      <c r="B7" s="694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5" t="s">
        <v>43</v>
      </c>
      <c r="B8" s="695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4" t="s">
        <v>39</v>
      </c>
      <c r="B10" s="694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4" t="s">
        <v>40</v>
      </c>
      <c r="B11" s="694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4" t="s">
        <v>41</v>
      </c>
      <c r="B12" s="694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5" t="s">
        <v>48</v>
      </c>
      <c r="B13" s="695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5" t="s">
        <v>52</v>
      </c>
      <c r="B19" s="695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4" t="s">
        <v>148</v>
      </c>
      <c r="B21" s="705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8"/>
      <c r="B22" s="698"/>
      <c r="C22" s="49"/>
      <c r="D22" s="50"/>
      <c r="E22" s="51"/>
      <c r="F22" s="36"/>
      <c r="G22" s="77"/>
    </row>
    <row r="23" spans="1:11" ht="14.1" hidden="1" customHeight="1" x14ac:dyDescent="0.25">
      <c r="A23" s="696" t="s">
        <v>8</v>
      </c>
      <c r="B23" s="696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9" t="s">
        <v>58</v>
      </c>
      <c r="B39" s="699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700" t="s">
        <v>59</v>
      </c>
      <c r="B40" s="700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700" t="s">
        <v>60</v>
      </c>
      <c r="B41" s="700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7" t="s">
        <v>24</v>
      </c>
      <c r="B42" s="697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7" t="s">
        <v>26</v>
      </c>
      <c r="B43" s="697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7" t="s">
        <v>27</v>
      </c>
      <c r="B44" s="697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90" t="s">
        <v>61</v>
      </c>
      <c r="B1" s="690"/>
      <c r="C1" s="690"/>
      <c r="D1" s="690"/>
      <c r="E1" s="690"/>
      <c r="F1" s="690"/>
    </row>
    <row r="2" spans="1:11" s="33" customFormat="1" ht="26.25" customHeight="1" x14ac:dyDescent="0.25">
      <c r="A2" s="693" t="s">
        <v>28</v>
      </c>
      <c r="B2" s="693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4" t="s">
        <v>39</v>
      </c>
      <c r="B4" s="694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4" t="s">
        <v>40</v>
      </c>
      <c r="B5" s="694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4" t="s">
        <v>41</v>
      </c>
      <c r="B6" s="694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4" t="s">
        <v>42</v>
      </c>
      <c r="B7" s="694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5" t="s">
        <v>43</v>
      </c>
      <c r="B8" s="695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4" t="s">
        <v>39</v>
      </c>
      <c r="B10" s="694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4" t="s">
        <v>40</v>
      </c>
      <c r="B11" s="694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4" t="s">
        <v>41</v>
      </c>
      <c r="B12" s="694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5" t="s">
        <v>48</v>
      </c>
      <c r="B13" s="695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5" t="s">
        <v>52</v>
      </c>
      <c r="B19" s="695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6" t="s">
        <v>148</v>
      </c>
      <c r="B21" s="696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8"/>
      <c r="B22" s="698"/>
      <c r="C22" s="49"/>
      <c r="D22" s="50"/>
      <c r="E22" s="51"/>
      <c r="F22" s="36"/>
      <c r="G22" s="77"/>
    </row>
    <row r="23" spans="1:11" ht="14.1" customHeight="1" x14ac:dyDescent="0.25">
      <c r="A23" s="696" t="s">
        <v>8</v>
      </c>
      <c r="B23" s="696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9" t="s">
        <v>58</v>
      </c>
      <c r="B39" s="699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700" t="s">
        <v>59</v>
      </c>
      <c r="B40" s="700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700" t="s">
        <v>60</v>
      </c>
      <c r="B41" s="700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7" t="s">
        <v>24</v>
      </c>
      <c r="B42" s="697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7" t="s">
        <v>26</v>
      </c>
      <c r="B43" s="697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7" t="s">
        <v>27</v>
      </c>
      <c r="B44" s="697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6" t="s">
        <v>62</v>
      </c>
      <c r="B1" s="706"/>
      <c r="C1" s="706"/>
      <c r="D1" s="706"/>
      <c r="E1" s="706"/>
      <c r="F1" s="706"/>
      <c r="G1" s="706"/>
    </row>
    <row r="2" spans="1:11" s="33" customFormat="1" ht="32.25" customHeight="1" x14ac:dyDescent="0.25">
      <c r="A2" s="693" t="s">
        <v>28</v>
      </c>
      <c r="B2" s="693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4" t="s">
        <v>34</v>
      </c>
      <c r="B4" s="694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4" t="s">
        <v>35</v>
      </c>
      <c r="B5" s="694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4" t="s">
        <v>36</v>
      </c>
      <c r="B6" s="694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5" t="s">
        <v>37</v>
      </c>
      <c r="B7" s="695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4" t="s">
        <v>68</v>
      </c>
      <c r="B9" s="694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4" t="s">
        <v>69</v>
      </c>
      <c r="B10" s="694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4" t="s">
        <v>70</v>
      </c>
      <c r="B11" s="694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4" t="s">
        <v>71</v>
      </c>
      <c r="B12" s="694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5" t="s">
        <v>72</v>
      </c>
      <c r="B14" s="695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4" t="s">
        <v>39</v>
      </c>
      <c r="B16" s="694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4" t="s">
        <v>40</v>
      </c>
      <c r="B17" s="694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4" t="s">
        <v>41</v>
      </c>
      <c r="B18" s="694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4" t="s">
        <v>45</v>
      </c>
      <c r="B19" s="694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4" t="s">
        <v>46</v>
      </c>
      <c r="B20" s="694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4" t="s">
        <v>47</v>
      </c>
      <c r="B21" s="694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5" t="s">
        <v>74</v>
      </c>
      <c r="B22" s="695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5" t="s">
        <v>52</v>
      </c>
      <c r="B28" s="695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6" t="s">
        <v>7</v>
      </c>
      <c r="B30" s="696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8"/>
      <c r="B31" s="698"/>
      <c r="C31" s="49"/>
      <c r="D31" s="50"/>
      <c r="E31" s="51"/>
      <c r="F31" s="51"/>
      <c r="G31" s="36"/>
    </row>
    <row r="32" spans="1:11" ht="14.1" customHeight="1" x14ac:dyDescent="0.25">
      <c r="A32" s="696" t="s">
        <v>8</v>
      </c>
      <c r="B32" s="696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9" t="s">
        <v>58</v>
      </c>
      <c r="B48" s="699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700" t="s">
        <v>59</v>
      </c>
      <c r="B49" s="700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700" t="s">
        <v>60</v>
      </c>
      <c r="B50" s="700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7" t="s">
        <v>24</v>
      </c>
      <c r="B51" s="697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7" t="s">
        <v>26</v>
      </c>
      <c r="B52" s="697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7" t="s">
        <v>27</v>
      </c>
      <c r="B53" s="697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6" t="s">
        <v>76</v>
      </c>
      <c r="B1" s="706"/>
      <c r="C1" s="706"/>
      <c r="D1" s="706"/>
      <c r="E1" s="706"/>
      <c r="F1" s="706"/>
      <c r="G1" s="706"/>
    </row>
    <row r="2" spans="1:11" s="33" customFormat="1" ht="30" customHeight="1" x14ac:dyDescent="0.25">
      <c r="A2" s="693" t="s">
        <v>28</v>
      </c>
      <c r="B2" s="693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4" t="s">
        <v>34</v>
      </c>
      <c r="B4" s="694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4" t="s">
        <v>35</v>
      </c>
      <c r="B5" s="694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4" t="s">
        <v>36</v>
      </c>
      <c r="B6" s="694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5" t="s">
        <v>37</v>
      </c>
      <c r="B7" s="695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4" t="s">
        <v>68</v>
      </c>
      <c r="B9" s="694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4" t="s">
        <v>69</v>
      </c>
      <c r="B10" s="694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4" t="s">
        <v>70</v>
      </c>
      <c r="B11" s="694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4" t="s">
        <v>71</v>
      </c>
      <c r="B12" s="694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5" t="s">
        <v>72</v>
      </c>
      <c r="B14" s="695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4" t="s">
        <v>39</v>
      </c>
      <c r="B16" s="694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4" t="s">
        <v>40</v>
      </c>
      <c r="B17" s="694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4" t="s">
        <v>41</v>
      </c>
      <c r="B18" s="694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4" t="s">
        <v>45</v>
      </c>
      <c r="B19" s="694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4" t="s">
        <v>46</v>
      </c>
      <c r="B20" s="694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4" t="s">
        <v>47</v>
      </c>
      <c r="B21" s="694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5" t="s">
        <v>74</v>
      </c>
      <c r="B22" s="695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5" t="s">
        <v>52</v>
      </c>
      <c r="B28" s="695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6" t="s">
        <v>7</v>
      </c>
      <c r="B30" s="696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8"/>
      <c r="B31" s="698"/>
      <c r="C31" s="49"/>
      <c r="D31" s="50"/>
      <c r="E31" s="51"/>
      <c r="F31" s="51"/>
      <c r="G31" s="36"/>
    </row>
    <row r="32" spans="1:11" ht="11.1" customHeight="1" x14ac:dyDescent="0.25">
      <c r="A32" s="696" t="s">
        <v>8</v>
      </c>
      <c r="B32" s="696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9" t="s">
        <v>58</v>
      </c>
      <c r="B48" s="699"/>
      <c r="C48" s="54"/>
      <c r="D48" s="67">
        <v>600000</v>
      </c>
      <c r="E48" s="56"/>
      <c r="F48" s="56"/>
    </row>
    <row r="49" spans="1:11" ht="14.1" hidden="1" customHeight="1" x14ac:dyDescent="0.25">
      <c r="A49" s="700" t="s">
        <v>59</v>
      </c>
      <c r="B49" s="700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700" t="s">
        <v>60</v>
      </c>
      <c r="B50" s="700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7" t="s">
        <v>24</v>
      </c>
      <c r="B51" s="697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7" t="s">
        <v>26</v>
      </c>
      <c r="B52" s="697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7" t="s">
        <v>27</v>
      </c>
      <c r="B53" s="697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Marcos Yuri Ferreira de Lima</cp:lastModifiedBy>
  <cp:revision>11</cp:revision>
  <cp:lastPrinted>2023-08-11T15:03:37Z</cp:lastPrinted>
  <dcterms:created xsi:type="dcterms:W3CDTF">2020-09-29T01:25:53Z</dcterms:created>
  <dcterms:modified xsi:type="dcterms:W3CDTF">2024-04-08T18:45:44Z</dcterms:modified>
  <dc:language>pt-BR</dc:language>
</cp:coreProperties>
</file>